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6\"/>
    </mc:Choice>
  </mc:AlternateContent>
  <xr:revisionPtr revIDLastSave="0" documentId="13_ncr:1_{D541CEDC-F392-4FEC-9BD0-D6BB19A2933C}" xr6:coauthVersionLast="47" xr6:coauthVersionMax="47" xr10:uidLastSave="{00000000-0000-0000-0000-000000000000}"/>
  <bookViews>
    <workbookView xWindow="-110" yWindow="-110" windowWidth="19420" windowHeight="10300" tabRatio="602" activeTab="3" xr2:uid="{00000000-000D-0000-FFFF-FFFF00000000}"/>
  </bookViews>
  <sheets>
    <sheet name="wk1" sheetId="3" r:id="rId1"/>
    <sheet name="wk2" sheetId="4" r:id="rId2"/>
    <sheet name="wk3" sheetId="5" r:id="rId3"/>
    <sheet name="wk4" sheetId="6" r:id="rId4"/>
  </sheets>
  <definedNames>
    <definedName name="_xlnm.Print_Area" localSheetId="0">'wk1'!$A$1:$I$130</definedName>
    <definedName name="_xlnm.Print_Area" localSheetId="1">'wk2'!#REF!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6" l="1"/>
  <c r="D92" i="6" s="1"/>
  <c r="E92" i="6" s="1"/>
  <c r="F92" i="6" s="1"/>
  <c r="H129" i="6"/>
  <c r="G128" i="6"/>
  <c r="D128" i="6"/>
  <c r="E128" i="6" s="1"/>
  <c r="F128" i="6" s="1"/>
  <c r="C128" i="6"/>
  <c r="H126" i="6"/>
  <c r="G125" i="6"/>
  <c r="B125" i="6"/>
  <c r="B122" i="6"/>
  <c r="B119" i="6"/>
  <c r="C119" i="6" s="1"/>
  <c r="D119" i="6" s="1"/>
  <c r="E119" i="6" s="1"/>
  <c r="F119" i="6" s="1"/>
  <c r="D118" i="6"/>
  <c r="C117" i="6"/>
  <c r="B117" i="6"/>
  <c r="B115" i="6"/>
  <c r="D114" i="6"/>
  <c r="C114" i="6"/>
  <c r="G112" i="6"/>
  <c r="H111" i="6"/>
  <c r="B111" i="6"/>
  <c r="C111" i="6" s="1"/>
  <c r="D111" i="6" s="1"/>
  <c r="E111" i="6" s="1"/>
  <c r="F111" i="6" s="1"/>
  <c r="G110" i="6"/>
  <c r="D110" i="6"/>
  <c r="H107" i="6"/>
  <c r="G107" i="6"/>
  <c r="C107" i="6"/>
  <c r="D107" i="6" s="1"/>
  <c r="E107" i="6" s="1"/>
  <c r="F107" i="6" s="1"/>
  <c r="H106" i="6"/>
  <c r="G106" i="6"/>
  <c r="B104" i="6"/>
  <c r="H103" i="6"/>
  <c r="G103" i="6"/>
  <c r="G99" i="6"/>
  <c r="C95" i="6"/>
  <c r="D95" i="6" s="1"/>
  <c r="E95" i="6" s="1"/>
  <c r="F95" i="6" s="1"/>
  <c r="C88" i="6"/>
  <c r="D88" i="6" s="1"/>
  <c r="E88" i="6" s="1"/>
  <c r="F88" i="6" s="1"/>
  <c r="C82" i="6"/>
  <c r="C30" i="6" s="1"/>
  <c r="C78" i="6"/>
  <c r="C115" i="6" s="1"/>
  <c r="C74" i="6"/>
  <c r="D74" i="6" s="1"/>
  <c r="G66" i="6"/>
  <c r="H66" i="6" s="1"/>
  <c r="C64" i="6"/>
  <c r="C122" i="6" s="1"/>
  <c r="G63" i="6"/>
  <c r="G61" i="6"/>
  <c r="D61" i="6"/>
  <c r="D104" i="6" s="1"/>
  <c r="C61" i="6"/>
  <c r="D35" i="6" s="1"/>
  <c r="H60" i="6"/>
  <c r="H55" i="6"/>
  <c r="E55" i="6"/>
  <c r="B52" i="6"/>
  <c r="C48" i="6"/>
  <c r="D45" i="6"/>
  <c r="B45" i="6"/>
  <c r="D44" i="6"/>
  <c r="C42" i="6"/>
  <c r="C125" i="6" s="1"/>
  <c r="G39" i="6"/>
  <c r="C38" i="6"/>
  <c r="D38" i="6" s="1"/>
  <c r="B38" i="6"/>
  <c r="E35" i="6"/>
  <c r="C35" i="6"/>
  <c r="C33" i="6"/>
  <c r="B33" i="6"/>
  <c r="D29" i="6"/>
  <c r="E26" i="6"/>
  <c r="C26" i="6"/>
  <c r="B26" i="6"/>
  <c r="C23" i="6"/>
  <c r="D23" i="6" s="1"/>
  <c r="E23" i="6" s="1"/>
  <c r="F23" i="6" s="1"/>
  <c r="D22" i="6"/>
  <c r="D51" i="6" s="1"/>
  <c r="C21" i="6"/>
  <c r="D21" i="6" s="1"/>
  <c r="E21" i="6" s="1"/>
  <c r="G19" i="6"/>
  <c r="H19" i="6" s="1"/>
  <c r="D19" i="6"/>
  <c r="C19" i="6"/>
  <c r="C45" i="6" s="1"/>
  <c r="D18" i="6"/>
  <c r="C18" i="6"/>
  <c r="C16" i="6"/>
  <c r="D16" i="6" s="1"/>
  <c r="E16" i="6" s="1"/>
  <c r="F16" i="6" s="1"/>
  <c r="C9" i="6"/>
  <c r="D9" i="6" s="1"/>
  <c r="H7" i="6"/>
  <c r="G7" i="6"/>
  <c r="F7" i="6"/>
  <c r="E7" i="6"/>
  <c r="D7" i="6"/>
  <c r="C7" i="6"/>
  <c r="B7" i="6"/>
  <c r="G6" i="6"/>
  <c r="E6" i="6"/>
  <c r="D6" i="6"/>
  <c r="C4" i="6"/>
  <c r="D4" i="6" s="1"/>
  <c r="E4" i="6" s="1"/>
  <c r="F4" i="6" s="1"/>
  <c r="G4" i="6" s="1"/>
  <c r="H4" i="6" s="1"/>
  <c r="H129" i="5"/>
  <c r="G128" i="5"/>
  <c r="C128" i="5"/>
  <c r="D128" i="5" s="1"/>
  <c r="E128" i="5" s="1"/>
  <c r="F128" i="5" s="1"/>
  <c r="H126" i="5"/>
  <c r="G125" i="5"/>
  <c r="B125" i="5"/>
  <c r="H123" i="5"/>
  <c r="B122" i="5"/>
  <c r="B119" i="5"/>
  <c r="C119" i="5" s="1"/>
  <c r="D119" i="5" s="1"/>
  <c r="E119" i="5" s="1"/>
  <c r="F119" i="5" s="1"/>
  <c r="D118" i="5"/>
  <c r="B117" i="5"/>
  <c r="B115" i="5"/>
  <c r="D114" i="5"/>
  <c r="C114" i="5"/>
  <c r="G112" i="5"/>
  <c r="H111" i="5"/>
  <c r="C111" i="5"/>
  <c r="D111" i="5" s="1"/>
  <c r="E111" i="5" s="1"/>
  <c r="F111" i="5" s="1"/>
  <c r="B111" i="5"/>
  <c r="G110" i="5"/>
  <c r="D110" i="5"/>
  <c r="H107" i="5"/>
  <c r="G107" i="5"/>
  <c r="C107" i="5"/>
  <c r="D107" i="5" s="1"/>
  <c r="E107" i="5" s="1"/>
  <c r="F107" i="5" s="1"/>
  <c r="H106" i="5"/>
  <c r="G106" i="5"/>
  <c r="B104" i="5"/>
  <c r="H103" i="5"/>
  <c r="G103" i="5"/>
  <c r="G99" i="5"/>
  <c r="C95" i="5"/>
  <c r="D95" i="5" s="1"/>
  <c r="E95" i="5" s="1"/>
  <c r="F95" i="5" s="1"/>
  <c r="C88" i="5"/>
  <c r="D88" i="5" s="1"/>
  <c r="E88" i="5" s="1"/>
  <c r="F88" i="5" s="1"/>
  <c r="C82" i="5"/>
  <c r="D82" i="5" s="1"/>
  <c r="C78" i="5"/>
  <c r="D45" i="5" s="1"/>
  <c r="C74" i="5"/>
  <c r="D74" i="5" s="1"/>
  <c r="G66" i="5"/>
  <c r="H66" i="5" s="1"/>
  <c r="C64" i="5"/>
  <c r="C122" i="5" s="1"/>
  <c r="G63" i="5"/>
  <c r="G61" i="5"/>
  <c r="E61" i="5"/>
  <c r="E104" i="5" s="1"/>
  <c r="D61" i="5"/>
  <c r="D104" i="5" s="1"/>
  <c r="C61" i="5"/>
  <c r="C104" i="5" s="1"/>
  <c r="H60" i="5"/>
  <c r="H55" i="5"/>
  <c r="E55" i="5"/>
  <c r="B52" i="5"/>
  <c r="H51" i="5"/>
  <c r="C48" i="5"/>
  <c r="H47" i="5"/>
  <c r="B45" i="5"/>
  <c r="H44" i="5"/>
  <c r="D44" i="5"/>
  <c r="C42" i="5"/>
  <c r="C125" i="5" s="1"/>
  <c r="B38" i="5"/>
  <c r="D35" i="5"/>
  <c r="C35" i="5"/>
  <c r="B33" i="5"/>
  <c r="C30" i="5"/>
  <c r="D29" i="5"/>
  <c r="E26" i="5"/>
  <c r="C26" i="5"/>
  <c r="B26" i="5"/>
  <c r="C7" i="5" s="1"/>
  <c r="C23" i="5"/>
  <c r="D23" i="5" s="1"/>
  <c r="E23" i="5" s="1"/>
  <c r="F23" i="5" s="1"/>
  <c r="D22" i="5"/>
  <c r="D51" i="5" s="1"/>
  <c r="C21" i="5"/>
  <c r="D21" i="5" s="1"/>
  <c r="E21" i="5" s="1"/>
  <c r="G19" i="5"/>
  <c r="H19" i="5" s="1"/>
  <c r="C19" i="5"/>
  <c r="C45" i="5" s="1"/>
  <c r="D18" i="5"/>
  <c r="C18" i="5"/>
  <c r="C16" i="5"/>
  <c r="D16" i="5" s="1"/>
  <c r="E16" i="5" s="1"/>
  <c r="F16" i="5" s="1"/>
  <c r="C9" i="5"/>
  <c r="D9" i="5" s="1"/>
  <c r="H7" i="5"/>
  <c r="G7" i="5"/>
  <c r="F7" i="5"/>
  <c r="E7" i="5"/>
  <c r="D7" i="5"/>
  <c r="B7" i="5"/>
  <c r="G6" i="5"/>
  <c r="E6" i="5"/>
  <c r="D6" i="5"/>
  <c r="C4" i="5"/>
  <c r="D4" i="5" s="1"/>
  <c r="E4" i="5" s="1"/>
  <c r="F4" i="5" s="1"/>
  <c r="G4" i="5" s="1"/>
  <c r="H4" i="5" s="1"/>
  <c r="H129" i="4"/>
  <c r="G128" i="4"/>
  <c r="D128" i="4"/>
  <c r="E128" i="4" s="1"/>
  <c r="F128" i="4" s="1"/>
  <c r="C128" i="4"/>
  <c r="H126" i="4"/>
  <c r="G125" i="4"/>
  <c r="B125" i="4"/>
  <c r="H123" i="4"/>
  <c r="G123" i="4"/>
  <c r="B122" i="4"/>
  <c r="G121" i="4"/>
  <c r="B119" i="4"/>
  <c r="C119" i="4" s="1"/>
  <c r="D119" i="4" s="1"/>
  <c r="E119" i="4" s="1"/>
  <c r="F119" i="4" s="1"/>
  <c r="D118" i="4"/>
  <c r="B117" i="4"/>
  <c r="B115" i="4"/>
  <c r="D114" i="4"/>
  <c r="C114" i="4"/>
  <c r="G112" i="4"/>
  <c r="H111" i="4"/>
  <c r="C111" i="4"/>
  <c r="D111" i="4" s="1"/>
  <c r="E111" i="4" s="1"/>
  <c r="F111" i="4" s="1"/>
  <c r="B111" i="4"/>
  <c r="G110" i="4"/>
  <c r="D110" i="4"/>
  <c r="H107" i="4"/>
  <c r="G107" i="4"/>
  <c r="D107" i="4"/>
  <c r="E107" i="4" s="1"/>
  <c r="F107" i="4" s="1"/>
  <c r="H106" i="4"/>
  <c r="G106" i="4"/>
  <c r="B104" i="4"/>
  <c r="H103" i="4"/>
  <c r="G103" i="4"/>
  <c r="H99" i="4"/>
  <c r="G99" i="4"/>
  <c r="C95" i="4"/>
  <c r="D95" i="4" s="1"/>
  <c r="E95" i="4" s="1"/>
  <c r="F95" i="4" s="1"/>
  <c r="D88" i="4"/>
  <c r="E88" i="4" s="1"/>
  <c r="F88" i="4" s="1"/>
  <c r="D82" i="4"/>
  <c r="E82" i="4" s="1"/>
  <c r="C82" i="4"/>
  <c r="C78" i="4"/>
  <c r="D45" i="4" s="1"/>
  <c r="C74" i="4"/>
  <c r="C117" i="4" s="1"/>
  <c r="G66" i="4"/>
  <c r="H66" i="4" s="1"/>
  <c r="D64" i="4"/>
  <c r="D122" i="4" s="1"/>
  <c r="C64" i="4"/>
  <c r="C122" i="4" s="1"/>
  <c r="G63" i="4"/>
  <c r="G61" i="4"/>
  <c r="C61" i="4"/>
  <c r="D35" i="4" s="1"/>
  <c r="H60" i="4"/>
  <c r="G57" i="4"/>
  <c r="H55" i="4"/>
  <c r="E55" i="4"/>
  <c r="F7" i="4" s="1"/>
  <c r="B52" i="4"/>
  <c r="H51" i="4"/>
  <c r="D48" i="4"/>
  <c r="E48" i="4" s="1"/>
  <c r="F48" i="4" s="1"/>
  <c r="C48" i="4"/>
  <c r="H47" i="4"/>
  <c r="B45" i="4"/>
  <c r="H44" i="4"/>
  <c r="D44" i="4"/>
  <c r="C42" i="4"/>
  <c r="D42" i="4" s="1"/>
  <c r="B38" i="4"/>
  <c r="C35" i="4"/>
  <c r="B33" i="4"/>
  <c r="C30" i="4"/>
  <c r="D29" i="4"/>
  <c r="E26" i="4"/>
  <c r="C26" i="4"/>
  <c r="B26" i="4"/>
  <c r="C23" i="4"/>
  <c r="C52" i="4" s="1"/>
  <c r="D52" i="4" s="1"/>
  <c r="E52" i="4" s="1"/>
  <c r="F52" i="4" s="1"/>
  <c r="D22" i="4"/>
  <c r="D51" i="4" s="1"/>
  <c r="C21" i="4"/>
  <c r="D21" i="4" s="1"/>
  <c r="E21" i="4" s="1"/>
  <c r="G19" i="4"/>
  <c r="H19" i="4" s="1"/>
  <c r="D19" i="4"/>
  <c r="C19" i="4"/>
  <c r="C45" i="4" s="1"/>
  <c r="D18" i="4"/>
  <c r="C18" i="4"/>
  <c r="D16" i="4"/>
  <c r="E16" i="4" s="1"/>
  <c r="F16" i="4" s="1"/>
  <c r="C16" i="4"/>
  <c r="C9" i="4"/>
  <c r="C33" i="4" s="1"/>
  <c r="H7" i="4"/>
  <c r="G7" i="4"/>
  <c r="E7" i="4"/>
  <c r="D7" i="4"/>
  <c r="C7" i="4"/>
  <c r="B7" i="4"/>
  <c r="G6" i="4"/>
  <c r="E6" i="4"/>
  <c r="D6" i="4"/>
  <c r="C4" i="4"/>
  <c r="D4" i="4" s="1"/>
  <c r="E4" i="4" s="1"/>
  <c r="F4" i="4" s="1"/>
  <c r="G4" i="4" s="1"/>
  <c r="H4" i="4" s="1"/>
  <c r="D23" i="4" l="1"/>
  <c r="E23" i="4" s="1"/>
  <c r="F23" i="4" s="1"/>
  <c r="F21" i="6"/>
  <c r="E38" i="6"/>
  <c r="D33" i="6"/>
  <c r="E9" i="6"/>
  <c r="D117" i="6"/>
  <c r="E74" i="6"/>
  <c r="D42" i="6"/>
  <c r="D64" i="6"/>
  <c r="D82" i="6"/>
  <c r="C52" i="6"/>
  <c r="D52" i="6" s="1"/>
  <c r="E52" i="6" s="1"/>
  <c r="F52" i="6" s="1"/>
  <c r="E61" i="6"/>
  <c r="D48" i="6"/>
  <c r="E48" i="6" s="1"/>
  <c r="F48" i="6" s="1"/>
  <c r="D78" i="6"/>
  <c r="C104" i="6"/>
  <c r="E74" i="5"/>
  <c r="D117" i="5"/>
  <c r="E38" i="5"/>
  <c r="F21" i="5"/>
  <c r="D30" i="5"/>
  <c r="E82" i="5"/>
  <c r="E9" i="5"/>
  <c r="D33" i="5"/>
  <c r="C33" i="5"/>
  <c r="E35" i="5"/>
  <c r="D42" i="5"/>
  <c r="D64" i="5"/>
  <c r="C38" i="5"/>
  <c r="D38" i="5" s="1"/>
  <c r="D19" i="5"/>
  <c r="F35" i="5"/>
  <c r="C117" i="5"/>
  <c r="C52" i="5"/>
  <c r="D52" i="5" s="1"/>
  <c r="E52" i="5" s="1"/>
  <c r="F52" i="5" s="1"/>
  <c r="D48" i="5"/>
  <c r="E48" i="5" s="1"/>
  <c r="F48" i="5" s="1"/>
  <c r="F61" i="5"/>
  <c r="F104" i="5" s="1"/>
  <c r="D78" i="5"/>
  <c r="C115" i="5"/>
  <c r="F21" i="4"/>
  <c r="E38" i="4"/>
  <c r="E30" i="4"/>
  <c r="F82" i="4"/>
  <c r="F30" i="4" s="1"/>
  <c r="E42" i="4"/>
  <c r="D125" i="4"/>
  <c r="D9" i="4"/>
  <c r="C38" i="4"/>
  <c r="D38" i="4" s="1"/>
  <c r="D61" i="4"/>
  <c r="C115" i="4"/>
  <c r="E64" i="4"/>
  <c r="D30" i="4"/>
  <c r="C104" i="4"/>
  <c r="D78" i="4"/>
  <c r="C125" i="4"/>
  <c r="D74" i="4"/>
  <c r="D122" i="6" l="1"/>
  <c r="E64" i="6"/>
  <c r="D115" i="6"/>
  <c r="E78" i="6"/>
  <c r="E19" i="6"/>
  <c r="E45" i="6"/>
  <c r="F9" i="6"/>
  <c r="E33" i="6"/>
  <c r="E104" i="6"/>
  <c r="F61" i="6"/>
  <c r="F104" i="6" s="1"/>
  <c r="F35" i="6"/>
  <c r="D125" i="6"/>
  <c r="E42" i="6"/>
  <c r="E117" i="6"/>
  <c r="F74" i="6"/>
  <c r="D30" i="6"/>
  <c r="E82" i="6"/>
  <c r="F38" i="6"/>
  <c r="G21" i="6"/>
  <c r="H21" i="6" s="1"/>
  <c r="E30" i="5"/>
  <c r="F82" i="5"/>
  <c r="F30" i="5" s="1"/>
  <c r="F38" i="5"/>
  <c r="G21" i="5"/>
  <c r="H21" i="5" s="1"/>
  <c r="D115" i="5"/>
  <c r="E78" i="5"/>
  <c r="E45" i="5"/>
  <c r="E19" i="5"/>
  <c r="D122" i="5"/>
  <c r="E64" i="5"/>
  <c r="D125" i="5"/>
  <c r="E42" i="5"/>
  <c r="F9" i="5"/>
  <c r="E33" i="5"/>
  <c r="E117" i="5"/>
  <c r="F74" i="5"/>
  <c r="E45" i="4"/>
  <c r="E19" i="4"/>
  <c r="E78" i="4"/>
  <c r="D115" i="4"/>
  <c r="E74" i="4"/>
  <c r="D117" i="4"/>
  <c r="E125" i="4"/>
  <c r="F42" i="4"/>
  <c r="F125" i="4" s="1"/>
  <c r="E122" i="4"/>
  <c r="F64" i="4"/>
  <c r="F122" i="4" s="1"/>
  <c r="E9" i="4"/>
  <c r="D33" i="4"/>
  <c r="E35" i="4"/>
  <c r="D104" i="4"/>
  <c r="E61" i="4"/>
  <c r="G21" i="4"/>
  <c r="H21" i="4" s="1"/>
  <c r="F38" i="4"/>
  <c r="F117" i="6" l="1"/>
  <c r="G74" i="6"/>
  <c r="E115" i="6"/>
  <c r="F78" i="6"/>
  <c r="F115" i="6" s="1"/>
  <c r="F19" i="6"/>
  <c r="F45" i="6"/>
  <c r="E125" i="6"/>
  <c r="F42" i="6"/>
  <c r="F125" i="6" s="1"/>
  <c r="G9" i="6"/>
  <c r="F33" i="6"/>
  <c r="E122" i="6"/>
  <c r="F64" i="6"/>
  <c r="F122" i="6" s="1"/>
  <c r="F82" i="6"/>
  <c r="F30" i="6" s="1"/>
  <c r="E30" i="6"/>
  <c r="G9" i="5"/>
  <c r="F33" i="5"/>
  <c r="E125" i="5"/>
  <c r="F42" i="5"/>
  <c r="F125" i="5" s="1"/>
  <c r="E115" i="5"/>
  <c r="F78" i="5"/>
  <c r="F115" i="5" s="1"/>
  <c r="F45" i="5"/>
  <c r="F19" i="5"/>
  <c r="F117" i="5"/>
  <c r="G74" i="5"/>
  <c r="F64" i="5"/>
  <c r="F122" i="5" s="1"/>
  <c r="E122" i="5"/>
  <c r="F74" i="4"/>
  <c r="E117" i="4"/>
  <c r="F9" i="4"/>
  <c r="E33" i="4"/>
  <c r="F35" i="4"/>
  <c r="E104" i="4"/>
  <c r="F61" i="4"/>
  <c r="F104" i="4" s="1"/>
  <c r="F78" i="4"/>
  <c r="F115" i="4" s="1"/>
  <c r="F45" i="4"/>
  <c r="E115" i="4"/>
  <c r="F19" i="4"/>
  <c r="H74" i="6" l="1"/>
  <c r="H121" i="6" s="1"/>
  <c r="G119" i="6"/>
  <c r="H9" i="6"/>
  <c r="H33" i="6" s="1"/>
  <c r="G33" i="6"/>
  <c r="G119" i="5"/>
  <c r="H74" i="5"/>
  <c r="H119" i="5" s="1"/>
  <c r="G33" i="5"/>
  <c r="H9" i="5"/>
  <c r="H33" i="5" s="1"/>
  <c r="G9" i="4"/>
  <c r="F33" i="4"/>
  <c r="F117" i="4"/>
  <c r="G74" i="4"/>
  <c r="H74" i="4" l="1"/>
  <c r="H121" i="4" s="1"/>
  <c r="G119" i="4"/>
  <c r="H9" i="4"/>
  <c r="H33" i="4" s="1"/>
  <c r="G33" i="4"/>
  <c r="B107" i="3" l="1"/>
  <c r="C107" i="3" s="1"/>
  <c r="D107" i="3" s="1"/>
  <c r="E107" i="3" s="1"/>
  <c r="F107" i="3" s="1"/>
  <c r="H121" i="3" l="1"/>
  <c r="G121" i="3"/>
  <c r="H74" i="3"/>
  <c r="G74" i="3"/>
  <c r="G61" i="3"/>
  <c r="B52" i="3" l="1"/>
  <c r="H33" i="3"/>
  <c r="H9" i="3"/>
  <c r="B119" i="3"/>
  <c r="C128" i="3"/>
  <c r="D128" i="3" l="1"/>
  <c r="E128" i="3" s="1"/>
  <c r="F128" i="3" s="1"/>
  <c r="H44" i="3"/>
  <c r="G63" i="3" l="1"/>
  <c r="G57" i="3"/>
  <c r="C119" i="3"/>
  <c r="D119" i="3" s="1"/>
  <c r="E119" i="3" s="1"/>
  <c r="F119" i="3" s="1"/>
  <c r="G66" i="3"/>
  <c r="H66" i="3" s="1"/>
  <c r="H7" i="3"/>
  <c r="H99" i="3" l="1"/>
  <c r="C26" i="3"/>
  <c r="E26" i="3"/>
  <c r="H47" i="3" l="1"/>
  <c r="C64" i="3"/>
  <c r="H55" i="3"/>
  <c r="H51" i="3"/>
  <c r="H60" i="3"/>
  <c r="G112" i="3"/>
  <c r="G110" i="3"/>
  <c r="G19" i="3" l="1"/>
  <c r="H19" i="3" s="1"/>
  <c r="C48" i="3"/>
  <c r="D48" i="3" s="1"/>
  <c r="E48" i="3" s="1"/>
  <c r="F48" i="3" s="1"/>
  <c r="C35" i="3"/>
  <c r="B33" i="3"/>
  <c r="C122" i="3"/>
  <c r="C16" i="3"/>
  <c r="E55" i="3"/>
  <c r="F7" i="3" s="1"/>
  <c r="H123" i="3"/>
  <c r="H111" i="3"/>
  <c r="D22" i="3"/>
  <c r="D51" i="3" s="1"/>
  <c r="B7" i="3"/>
  <c r="C9" i="3"/>
  <c r="D9" i="3" s="1"/>
  <c r="C74" i="3"/>
  <c r="D74" i="3" s="1"/>
  <c r="B117" i="3"/>
  <c r="B115" i="3"/>
  <c r="C114" i="3"/>
  <c r="B111" i="3"/>
  <c r="C111" i="3" s="1"/>
  <c r="D111" i="3" s="1"/>
  <c r="E111" i="3" s="1"/>
  <c r="F111" i="3" s="1"/>
  <c r="C88" i="3"/>
  <c r="D88" i="3" s="1"/>
  <c r="E88" i="3" s="1"/>
  <c r="F88" i="3" s="1"/>
  <c r="C82" i="3"/>
  <c r="D82" i="3" s="1"/>
  <c r="D29" i="3"/>
  <c r="C21" i="3"/>
  <c r="D21" i="3" s="1"/>
  <c r="E21" i="3" s="1"/>
  <c r="G99" i="3"/>
  <c r="G103" i="3"/>
  <c r="B45" i="3"/>
  <c r="C19" i="3"/>
  <c r="C45" i="3" s="1"/>
  <c r="C18" i="3"/>
  <c r="B38" i="3"/>
  <c r="D18" i="3"/>
  <c r="C23" i="3"/>
  <c r="C52" i="3" s="1"/>
  <c r="D52" i="3" s="1"/>
  <c r="E52" i="3" s="1"/>
  <c r="F52" i="3" s="1"/>
  <c r="G125" i="3"/>
  <c r="D44" i="3"/>
  <c r="D114" i="3"/>
  <c r="C78" i="3"/>
  <c r="C115" i="3" s="1"/>
  <c r="C95" i="3"/>
  <c r="D95" i="3" s="1"/>
  <c r="E95" i="3" s="1"/>
  <c r="F95" i="3" s="1"/>
  <c r="C92" i="3"/>
  <c r="D92" i="3" s="1"/>
  <c r="E92" i="3" s="1"/>
  <c r="F92" i="3" s="1"/>
  <c r="D110" i="3"/>
  <c r="B125" i="3"/>
  <c r="H103" i="3"/>
  <c r="B26" i="3"/>
  <c r="C7" i="3" s="1"/>
  <c r="E6" i="3"/>
  <c r="D6" i="3"/>
  <c r="C61" i="3"/>
  <c r="D35" i="3" s="1"/>
  <c r="B104" i="3"/>
  <c r="E7" i="3"/>
  <c r="C42" i="3"/>
  <c r="C125" i="3" s="1"/>
  <c r="G7" i="3"/>
  <c r="G6" i="3"/>
  <c r="D7" i="3"/>
  <c r="B122" i="3"/>
  <c r="G128" i="3"/>
  <c r="H126" i="3"/>
  <c r="H129" i="3"/>
  <c r="C4" i="3"/>
  <c r="D4" i="3" s="1"/>
  <c r="E4" i="3" s="1"/>
  <c r="F4" i="3" s="1"/>
  <c r="G4" i="3" s="1"/>
  <c r="H4" i="3" s="1"/>
  <c r="D23" i="3" l="1"/>
  <c r="E23" i="3" s="1"/>
  <c r="F23" i="3" s="1"/>
  <c r="C104" i="3"/>
  <c r="D61" i="3"/>
  <c r="E9" i="3"/>
  <c r="D33" i="3"/>
  <c r="C33" i="3"/>
  <c r="D30" i="3"/>
  <c r="E82" i="3"/>
  <c r="C30" i="3"/>
  <c r="D45" i="3"/>
  <c r="D19" i="3"/>
  <c r="D78" i="3"/>
  <c r="D117" i="3"/>
  <c r="E74" i="3"/>
  <c r="C117" i="3"/>
  <c r="D64" i="3"/>
  <c r="D42" i="3"/>
  <c r="F21" i="3"/>
  <c r="E38" i="3"/>
  <c r="C38" i="3"/>
  <c r="D38" i="3" s="1"/>
  <c r="D104" i="3" l="1"/>
  <c r="E61" i="3"/>
  <c r="E35" i="3"/>
  <c r="F9" i="3"/>
  <c r="E33" i="3"/>
  <c r="E30" i="3"/>
  <c r="F82" i="3"/>
  <c r="F30" i="3" s="1"/>
  <c r="E19" i="3"/>
  <c r="E78" i="3"/>
  <c r="D115" i="3"/>
  <c r="E45" i="3"/>
  <c r="E117" i="3"/>
  <c r="F74" i="3"/>
  <c r="E64" i="3"/>
  <c r="D122" i="3"/>
  <c r="E42" i="3"/>
  <c r="D125" i="3"/>
  <c r="F38" i="3"/>
  <c r="G21" i="3"/>
  <c r="H21" i="3" s="1"/>
  <c r="E16" i="3"/>
  <c r="F16" i="3" s="1"/>
  <c r="F35" i="3" l="1"/>
  <c r="E104" i="3"/>
  <c r="F61" i="3"/>
  <c r="F104" i="3" s="1"/>
  <c r="F33" i="3"/>
  <c r="G33" i="3" s="1"/>
  <c r="G9" i="3"/>
  <c r="E115" i="3"/>
  <c r="F19" i="3"/>
  <c r="F78" i="3"/>
  <c r="F115" i="3" s="1"/>
  <c r="F45" i="3"/>
  <c r="F117" i="3"/>
  <c r="G119" i="3"/>
  <c r="F64" i="3"/>
  <c r="F122" i="3" s="1"/>
  <c r="E122" i="3"/>
  <c r="E125" i="3"/>
  <c r="F42" i="3"/>
  <c r="F125" i="3" s="1"/>
  <c r="H119" i="3" l="1"/>
</calcChain>
</file>

<file path=xl/sharedStrings.xml><?xml version="1.0" encoding="utf-8"?>
<sst xmlns="http://schemas.openxmlformats.org/spreadsheetml/2006/main" count="1127" uniqueCount="344">
  <si>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</si>
  <si>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</si>
  <si>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</si>
  <si>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</si>
  <si>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</si>
  <si>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</si>
  <si>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</si>
  <si>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</si>
  <si>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</si>
  <si>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</si>
  <si>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</si>
  <si>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</si>
  <si>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</si>
  <si>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</si>
  <si>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</si>
  <si>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</si>
  <si>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</si>
  <si>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</si>
  <si>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</si>
  <si>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</si>
  <si>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</si>
  <si>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</si>
  <si>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</si>
  <si>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</si>
  <si>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</si>
  <si>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</si>
  <si>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</si>
  <si>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</si>
  <si>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</si>
  <si>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</si>
  <si>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</si>
  <si>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</si>
  <si>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</si>
  <si>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</si>
  <si>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</si>
  <si>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</si>
  <si>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</si>
  <si>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</si>
  <si>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</si>
  <si>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</si>
  <si>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</si>
  <si>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>兄弟幫 Big Boys Club (2505 EPI)</t>
  </si>
  <si>
    <t>0545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</si>
  <si>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</si>
  <si>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</si>
  <si>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</si>
  <si>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Shock Mystery (Sr.2) (52 EPI)</t>
    <phoneticPr fontId="0" type="noConversion"/>
  </si>
  <si>
    <t>800658211 (Sub: Chi) (CC)</t>
    <phoneticPr fontId="0" type="noConversion"/>
  </si>
  <si>
    <t>Cantopop At 50 (160 EPI)</t>
  </si>
  <si>
    <t>800503983 (Sub: Chi)  (CC)</t>
    <phoneticPr fontId="0" type="noConversion"/>
  </si>
  <si>
    <t>800661654 (CA/MA) (Sub: Chi)   (CC)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</si>
  <si>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  <phoneticPr fontId="0" type="noConversion"/>
  </si>
  <si>
    <t>Hands Up   Hands Up 2026</t>
    <phoneticPr fontId="0" type="noConversion"/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</si>
  <si>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  <phoneticPr fontId="0" type="noConversion"/>
  </si>
  <si>
    <t>Finance Magazine 2026</t>
    <phoneticPr fontId="0" type="noConversion"/>
  </si>
  <si>
    <t>News Magazine 2026</t>
    <phoneticPr fontId="0" type="noConversion"/>
  </si>
  <si>
    <t>Sunday Report 2026</t>
    <phoneticPr fontId="0" type="noConversion"/>
  </si>
  <si>
    <t>800663421 (NA)</t>
    <phoneticPr fontId="0" type="noConversion"/>
  </si>
  <si>
    <t>800663436 (Sub: *Chi) (OP)</t>
    <phoneticPr fontId="0" type="noConversion"/>
  </si>
  <si>
    <t>800663413 (OP)</t>
    <phoneticPr fontId="0" type="noConversion"/>
  </si>
  <si>
    <t>800663510 (Sub: *Chi) (OP) (CA/MA)</t>
    <phoneticPr fontId="0" type="noConversion"/>
  </si>
  <si>
    <t>800663491 (Sub: *Chi) (OP) (CA/MA)</t>
    <phoneticPr fontId="0" type="noConversion"/>
  </si>
  <si>
    <t>800663502 (Sub: Chi) (CA/MA) (OP)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</si>
  <si>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  <phoneticPr fontId="0" type="noConversion"/>
  </si>
  <si>
    <t>800663483 (OP)</t>
    <phoneticPr fontId="0" type="noConversion"/>
  </si>
  <si>
    <t>800663622 (NA)</t>
    <phoneticPr fontId="0" type="noConversion"/>
  </si>
  <si>
    <t>Midlife, Sing &amp; Shine! 4 (37 EPI)</t>
    <phoneticPr fontId="0" type="noConversion"/>
  </si>
  <si>
    <t>800663630 (Sub: Chi) (CC)</t>
    <phoneticPr fontId="0" type="noConversion"/>
  </si>
  <si>
    <t>800651385 (Sub: Chi) (CC)</t>
    <phoneticPr fontId="0" type="noConversion"/>
  </si>
  <si>
    <t>News Treasury 2025</t>
    <phoneticPr fontId="0" type="noConversion"/>
  </si>
  <si>
    <t>800618032 (Sub: Chi) (CC)</t>
    <phoneticPr fontId="0" type="noConversion"/>
  </si>
  <si>
    <r>
      <rPr>
        <sz val="14"/>
        <rFont val="微軟正黑體"/>
        <family val="1"/>
        <charset val="136"/>
      </rPr>
      <t>大夢想家</t>
    </r>
    <r>
      <rPr>
        <sz val="14"/>
        <rFont val="Times New Roman"/>
        <family val="1"/>
      </rPr>
      <t xml:space="preserve"> Big Big Home (13 EPI)</t>
    </r>
    <phoneticPr fontId="0" type="noConversion"/>
  </si>
  <si>
    <t>800575502 (Sub: Chi) (CC)</t>
    <phoneticPr fontId="0" type="noConversion"/>
  </si>
  <si>
    <t>港生活．港享受 Dolce Vita 2021 (52 EPI)</t>
    <phoneticPr fontId="0" type="noConversion"/>
  </si>
  <si>
    <t>800578520 (Sub: Chi) (CC)</t>
    <phoneticPr fontId="0" type="noConversion"/>
  </si>
  <si>
    <t>大夢想家</t>
  </si>
  <si>
    <r>
      <t xml:space="preserve">800595785 (Sub: Chi)(CC) </t>
    </r>
    <r>
      <rPr>
        <sz val="12"/>
        <rFont val="微軟正黑體"/>
        <family val="1"/>
        <charset val="136"/>
      </rPr>
      <t>不可能任務</t>
    </r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</si>
  <si>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  <phoneticPr fontId="0" type="noConversion"/>
  </si>
  <si>
    <t>800663475 (Sub: *Chi) (OP)</t>
    <phoneticPr fontId="0" type="noConversion"/>
  </si>
  <si>
    <t>800645961 (Sub: Chi) (CC)</t>
    <phoneticPr fontId="0" type="noConversion"/>
  </si>
  <si>
    <t>800661952 (Sub: *Chi) (OP)</t>
  </si>
  <si>
    <t>800652253 (Sub: *Chi) (OP)</t>
    <phoneticPr fontId="0" type="noConversion"/>
  </si>
  <si>
    <t>Gourmet Express Weekly</t>
    <phoneticPr fontId="0" type="noConversion"/>
  </si>
  <si>
    <t>Global Citizens (8 EPI)</t>
    <phoneticPr fontId="0" type="noConversion"/>
  </si>
  <si>
    <t xml:space="preserve">800556490 (Sub: Chi) (CC)  </t>
    <phoneticPr fontId="0" type="noConversion"/>
  </si>
  <si>
    <r>
      <t>機智女法醫</t>
    </r>
    <r>
      <rPr>
        <sz val="14"/>
        <rFont val="Times New Roman"/>
        <family val="1"/>
        <charset val="136"/>
      </rPr>
      <t>2 Imperial Coroner, The (II) (28 EPI)</t>
    </r>
    <phoneticPr fontId="0" type="noConversion"/>
  </si>
  <si>
    <t>800664084 (Sub: Chi/Eng) (CC)</t>
    <phoneticPr fontId="0" type="noConversion"/>
  </si>
  <si>
    <t># 1</t>
    <phoneticPr fontId="0" type="noConversion"/>
  </si>
  <si>
    <t># 9</t>
    <phoneticPr fontId="0" type="noConversion"/>
  </si>
  <si>
    <t>春閨夢裡人 Romance of A Twin Flower (38 EPI)</t>
    <phoneticPr fontId="0" type="noConversion"/>
  </si>
  <si>
    <t># 5</t>
    <phoneticPr fontId="0" type="noConversion"/>
  </si>
  <si>
    <t>800664664 (Sub: *Chi) (OP)</t>
    <phoneticPr fontId="0" type="noConversion"/>
  </si>
  <si>
    <t>Music Money Monster (30 EPI)</t>
    <phoneticPr fontId="0" type="noConversion"/>
  </si>
  <si>
    <t>J Music 2026</t>
    <phoneticPr fontId="0" type="noConversion"/>
  </si>
  <si>
    <t>0255</t>
    <phoneticPr fontId="0" type="noConversion"/>
  </si>
  <si>
    <t># 10</t>
    <phoneticPr fontId="0" type="noConversion"/>
  </si>
  <si>
    <t>800641874 (CA/MA) (Sub: Chi) (CC)</t>
    <phoneticPr fontId="0" type="noConversion"/>
  </si>
  <si>
    <r>
      <rPr>
        <sz val="14"/>
        <rFont val="細明體"/>
        <family val="1"/>
        <charset val="136"/>
      </rPr>
      <t>奢遊記</t>
    </r>
    <r>
      <rPr>
        <sz val="14"/>
        <rFont val="Times New Roman"/>
        <family val="1"/>
      </rPr>
      <t xml:space="preserve">  Journey To The Wealthy West (12 EPI)</t>
    </r>
    <phoneticPr fontId="0" type="noConversion"/>
  </si>
  <si>
    <t>迷網</t>
    <phoneticPr fontId="0" type="noConversion"/>
  </si>
  <si>
    <t>On-Lie Game (25 EPI)</t>
    <phoneticPr fontId="0" type="noConversion"/>
  </si>
  <si>
    <t>中年好聲音4 # 19</t>
    <phoneticPr fontId="0" type="noConversion"/>
  </si>
  <si>
    <t>青春本我 Forever Young At Heart  (10 EPI)</t>
    <phoneticPr fontId="0" type="noConversion"/>
  </si>
  <si>
    <t xml:space="preserve">800662584 </t>
    <phoneticPr fontId="0" type="noConversion"/>
  </si>
  <si>
    <t>Star Weekly</t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</si>
  <si>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#17</t>
    </r>
    <phoneticPr fontId="0" type="noConversion"/>
  </si>
  <si>
    <t>You Are Not Alone Again (33 EPI)</t>
    <phoneticPr fontId="0" type="noConversion"/>
  </si>
  <si>
    <t>2310</t>
    <phoneticPr fontId="0" type="noConversion"/>
  </si>
  <si>
    <t>You Are Not Alone in A.I. (11 EPI)</t>
    <phoneticPr fontId="0" type="noConversion"/>
  </si>
  <si>
    <t>Vital Lifeline 2026</t>
    <phoneticPr fontId="0" type="noConversion"/>
  </si>
  <si>
    <t>正義女神 Themis (25 EPI)</t>
    <phoneticPr fontId="0" type="noConversion"/>
  </si>
  <si>
    <t>800663340 (CA/MA) (Sub: Chi/Eng)</t>
    <phoneticPr fontId="0" type="noConversion"/>
  </si>
  <si>
    <r>
      <rPr>
        <sz val="14"/>
        <rFont val="微軟正黑體"/>
        <family val="1"/>
        <charset val="136"/>
      </rPr>
      <t>還原神之食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Food Mister (20 EPI)</t>
    </r>
    <phoneticPr fontId="0" type="noConversion"/>
  </si>
  <si>
    <r>
      <rPr>
        <sz val="12"/>
        <rFont val="新細明體"/>
        <family val="1"/>
        <charset val="136"/>
      </rPr>
      <t>我們家的料理</t>
    </r>
    <r>
      <rPr>
        <sz val="12"/>
        <rFont val="Times New Roman"/>
        <family val="1"/>
      </rPr>
      <t xml:space="preserve"> The Taste Of Us (10 EPI)</t>
    </r>
    <phoneticPr fontId="0" type="noConversion"/>
  </si>
  <si>
    <t>WK 14</t>
    <phoneticPr fontId="0" type="noConversion"/>
  </si>
  <si>
    <t>PERIOD: 6 - 12 Apr 2026</t>
    <phoneticPr fontId="0" type="noConversion"/>
  </si>
  <si>
    <t>談判專家 Take My Word For It (30 EPI)</t>
    <phoneticPr fontId="0" type="noConversion"/>
  </si>
  <si>
    <t>美女廚房 Cooking Beauties (20 EPI)</t>
    <phoneticPr fontId="0" type="noConversion"/>
  </si>
  <si>
    <t>開心無敵獎門人 Super Trio Returns (18 EPI)</t>
    <phoneticPr fontId="0" type="noConversion"/>
  </si>
  <si>
    <t># 2</t>
    <phoneticPr fontId="0" type="noConversion"/>
  </si>
  <si>
    <t># 1639</t>
    <phoneticPr fontId="0" type="noConversion"/>
  </si>
  <si>
    <t># 1951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</si>
  <si>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#68-72</t>
    </r>
    <phoneticPr fontId="0" type="noConversion"/>
  </si>
  <si>
    <t># 2106</t>
    <phoneticPr fontId="0" type="noConversion"/>
  </si>
  <si>
    <t># 2105</t>
    <phoneticPr fontId="0" type="noConversion"/>
  </si>
  <si>
    <t># 13</t>
    <phoneticPr fontId="0" type="noConversion"/>
  </si>
  <si>
    <t># 11</t>
    <phoneticPr fontId="0" type="noConversion"/>
  </si>
  <si>
    <t># 21</t>
    <phoneticPr fontId="0" type="noConversion"/>
  </si>
  <si>
    <t>Solo Road Trip (10 EPI)</t>
  </si>
  <si>
    <t xml:space="preserve">800566542 (Sub: Chi)(CC)         </t>
    <phoneticPr fontId="0" type="noConversion"/>
  </si>
  <si>
    <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#1</t>
    </r>
    <phoneticPr fontId="0" type="noConversion"/>
  </si>
  <si>
    <r>
      <t xml:space="preserve">地球村民 </t>
    </r>
    <r>
      <rPr>
        <sz val="14"/>
        <rFont val="Times New Roman"/>
        <family val="1"/>
        <charset val="136"/>
      </rPr>
      <t xml:space="preserve"> #5</t>
    </r>
    <phoneticPr fontId="0" type="noConversion"/>
  </si>
  <si>
    <t>地球大神秘 # 83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</si>
  <si>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444</t>
    </r>
    <phoneticPr fontId="0" type="noConversion"/>
  </si>
  <si>
    <t># 96</t>
    <phoneticPr fontId="0" type="noConversion"/>
  </si>
  <si>
    <t># 2779</t>
    <phoneticPr fontId="0" type="noConversion"/>
  </si>
  <si>
    <t># 6</t>
    <phoneticPr fontId="0" type="noConversion"/>
  </si>
  <si>
    <t># 23</t>
    <phoneticPr fontId="0" type="noConversion"/>
  </si>
  <si>
    <t># 3989</t>
    <phoneticPr fontId="0" type="noConversion"/>
  </si>
  <si>
    <t># 95</t>
    <phoneticPr fontId="0" type="noConversion"/>
  </si>
  <si>
    <t># 2778</t>
    <phoneticPr fontId="0" type="noConversion"/>
  </si>
  <si>
    <t># 22</t>
    <phoneticPr fontId="0" type="noConversion"/>
  </si>
  <si>
    <t># 5 - 6</t>
    <phoneticPr fontId="0" type="noConversion"/>
  </si>
  <si>
    <t># 7 - 8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</si>
  <si>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297</t>
    </r>
    <phoneticPr fontId="0" type="noConversion"/>
  </si>
  <si>
    <t>不可能任務 #10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</si>
  <si>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#13</t>
    </r>
    <phoneticPr fontId="0" type="noConversion"/>
  </si>
  <si>
    <t>還原神之食 #13</t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</si>
  <si>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14</t>
    </r>
    <phoneticPr fontId="0" type="noConversion"/>
  </si>
  <si>
    <t>不可能任務</t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</si>
  <si>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15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</si>
  <si>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15</t>
    </r>
    <phoneticPr fontId="0" type="noConversion"/>
  </si>
  <si>
    <t>唱錢 #11</t>
    <phoneticPr fontId="0" type="noConversion"/>
  </si>
  <si>
    <t>J Music # 102</t>
    <phoneticPr fontId="0" type="noConversion"/>
  </si>
  <si>
    <t>直播靈接觸 #5</t>
    <phoneticPr fontId="0" type="noConversion"/>
  </si>
  <si>
    <r>
      <t>800660941  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5</t>
    </r>
    <phoneticPr fontId="0" type="noConversion"/>
  </si>
  <si>
    <t>J Music # 102      0335</t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</si>
  <si>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86</t>
    </r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</si>
  <si>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15</t>
    </r>
    <phoneticPr fontId="0" type="noConversion"/>
  </si>
  <si>
    <t>退休有乜計 #1</t>
    <phoneticPr fontId="0" type="noConversion"/>
  </si>
  <si>
    <t>Retirement Reimagined (4 EPI)</t>
    <phoneticPr fontId="0" type="noConversion"/>
  </si>
  <si>
    <t>TBC (Sub: *Chi) (OP)</t>
    <phoneticPr fontId="0" type="noConversion"/>
  </si>
  <si>
    <t>中年好聲音4 # 20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</si>
  <si>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#18</t>
    </r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</si>
  <si>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64</t>
    </r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</si>
  <si>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</si>
  <si>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t>Profession Impossible (10 EPI)</t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</si>
  <si>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</si>
  <si>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15</t>
    <phoneticPr fontId="0" type="noConversion"/>
  </si>
  <si>
    <t>PERIOD: 13 - 19 Apr 2026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</si>
  <si>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</si>
  <si>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</si>
  <si>
    <t># 102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</si>
  <si>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</si>
  <si>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# 4</t>
    <phoneticPr fontId="0" type="noConversion"/>
  </si>
  <si>
    <t># 3</t>
    <phoneticPr fontId="0" type="noConversion"/>
  </si>
  <si>
    <t># 2783</t>
    <phoneticPr fontId="0" type="noConversion"/>
  </si>
  <si>
    <t># 1646</t>
    <phoneticPr fontId="0" type="noConversion"/>
  </si>
  <si>
    <r>
      <t xml:space="preserve">(R) '          </t>
    </r>
    <r>
      <rPr>
        <sz val="14"/>
        <rFont val="細明體"/>
        <family val="1"/>
        <charset val="136"/>
      </rPr>
      <t>奢遊記</t>
    </r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</si>
  <si>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</si>
  <si>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#14</t>
    </r>
  </si>
  <si>
    <t>教煮爭霸 #1</t>
    <phoneticPr fontId="0" type="noConversion"/>
  </si>
  <si>
    <t># 9 - 10</t>
    <phoneticPr fontId="0" type="noConversion"/>
  </si>
  <si>
    <t># 11 - 12</t>
    <phoneticPr fontId="0" type="noConversion"/>
  </si>
  <si>
    <t># 2110</t>
    <phoneticPr fontId="0" type="noConversion"/>
  </si>
  <si>
    <t>還原神之食 #14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</si>
  <si>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298</t>
    </r>
  </si>
  <si>
    <t># 12</t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</si>
  <si>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87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</si>
  <si>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</si>
  <si>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15</t>
    </r>
  </si>
  <si>
    <t># 1956</t>
    <phoneticPr fontId="0" type="noConversion"/>
  </si>
  <si>
    <r>
      <t>機智女法醫</t>
    </r>
    <r>
      <rPr>
        <sz val="14"/>
        <rFont val="Times New Roman"/>
        <family val="1"/>
        <charset val="136"/>
      </rPr>
      <t>2 Imperial Coroner, The (II) (28 EPI)</t>
    </r>
  </si>
  <si>
    <r>
      <t>吳邪私家筆記</t>
    </r>
    <r>
      <rPr>
        <sz val="14"/>
        <rFont val="Times New Roman"/>
        <family val="1"/>
        <charset val="136"/>
      </rPr>
      <t xml:space="preserve"> Time Raiders (18 EPI)</t>
    </r>
  </si>
  <si>
    <t># 27</t>
    <phoneticPr fontId="0" type="noConversion"/>
  </si>
  <si>
    <r>
      <rPr>
        <sz val="14"/>
        <rFont val="微軟正黑體"/>
        <family val="1"/>
        <charset val="136"/>
      </rPr>
      <t>還原神之食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Food Mister (20 EPI)</t>
    </r>
  </si>
  <si>
    <r>
      <rPr>
        <sz val="14"/>
        <rFont val="微軟正黑體"/>
        <family val="1"/>
        <charset val="136"/>
      </rPr>
      <t>大夢想家</t>
    </r>
    <r>
      <rPr>
        <sz val="14"/>
        <rFont val="Times New Roman"/>
        <family val="1"/>
      </rPr>
      <t xml:space="preserve"> Big Big Home (13 EPI)</t>
    </r>
  </si>
  <si>
    <r>
      <rPr>
        <sz val="12"/>
        <rFont val="新細明體"/>
        <family val="1"/>
        <charset val="136"/>
      </rPr>
      <t>我們家的料理</t>
    </r>
    <r>
      <rPr>
        <sz val="12"/>
        <rFont val="Times New Roman"/>
        <family val="1"/>
      </rPr>
      <t xml:space="preserve"> The Taste Of Us (10 EPI)</t>
    </r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</si>
  <si>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#18</t>
    </r>
  </si>
  <si>
    <t># 14</t>
    <phoneticPr fontId="0" type="noConversion"/>
  </si>
  <si>
    <r>
      <t xml:space="preserve">800589444 (Sub: Chi)(CC) </t>
    </r>
    <r>
      <rPr>
        <sz val="12"/>
        <rFont val="微軟正黑體"/>
        <family val="1"/>
        <charset val="136"/>
      </rPr>
      <t>教煮爭霸</t>
    </r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</si>
  <si>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#2</t>
    </r>
  </si>
  <si>
    <t>Clash Of Chefs (15 EPI)</t>
    <phoneticPr fontId="0" type="noConversion"/>
  </si>
  <si>
    <r>
      <t xml:space="preserve">地球村民 </t>
    </r>
    <r>
      <rPr>
        <sz val="14"/>
        <rFont val="Times New Roman"/>
        <family val="1"/>
        <charset val="136"/>
      </rPr>
      <t xml:space="preserve"> #6</t>
    </r>
  </si>
  <si>
    <t>地球大神秘 # 84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</si>
  <si>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445</t>
    </r>
  </si>
  <si>
    <t>教煮爭霸</t>
  </si>
  <si>
    <t># 2111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</si>
  <si>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16</t>
    </r>
  </si>
  <si>
    <t># 15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</si>
  <si>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</si>
  <si>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</si>
  <si>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16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</si>
  <si>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16</t>
    </r>
  </si>
  <si>
    <t># 103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</si>
  <si>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</si>
  <si>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退休有乜計 #2</t>
    <phoneticPr fontId="0" type="noConversion"/>
  </si>
  <si>
    <t># 2784</t>
    <phoneticPr fontId="0" type="noConversion"/>
  </si>
  <si>
    <t>中年好聲音4 # 21</t>
    <phoneticPr fontId="0" type="noConversion"/>
  </si>
  <si>
    <t>唱錢 #12</t>
    <phoneticPr fontId="0" type="noConversion"/>
  </si>
  <si>
    <t>J Music # 103</t>
    <phoneticPr fontId="0" type="noConversion"/>
  </si>
  <si>
    <t xml:space="preserve">機智女法醫2 </t>
  </si>
  <si>
    <t># 28</t>
    <phoneticPr fontId="0" type="noConversion"/>
  </si>
  <si>
    <t>800661430 (Sub: Chi)  (CC)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</si>
  <si>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#19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</si>
  <si>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</si>
  <si>
    <r>
      <rPr>
        <sz val="14"/>
        <rFont val="細明體"/>
        <family val="3"/>
        <charset val="136"/>
      </rPr>
      <t>老友記</t>
    </r>
    <r>
      <rPr>
        <sz val="14"/>
        <rFont val="Times New Roman"/>
        <family val="1"/>
      </rPr>
      <t xml:space="preserve"> #11</t>
    </r>
  </si>
  <si>
    <t># 3994</t>
    <phoneticPr fontId="0" type="noConversion"/>
  </si>
  <si>
    <t>Christian's Choice (12 EPI)</t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</si>
  <si>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</si>
  <si>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J Music # 103      0335</t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</si>
  <si>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</si>
  <si>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#73-76</t>
    </r>
  </si>
  <si>
    <r>
      <rPr>
        <sz val="14"/>
        <rFont val="微軟正黑體"/>
        <family val="1"/>
        <charset val="136"/>
      </rPr>
      <t>譚輝智</t>
    </r>
    <r>
      <rPr>
        <sz val="14"/>
        <rFont val="Times New Roman"/>
        <family val="1"/>
      </rPr>
      <t xml:space="preserve"> X </t>
    </r>
    <r>
      <rPr>
        <sz val="14"/>
        <rFont val="微軟正黑體"/>
        <family val="1"/>
        <charset val="136"/>
      </rPr>
      <t>羅啟豪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 xml:space="preserve">下一站紅館 </t>
    </r>
  </si>
  <si>
    <t>800652253 (Sub: *Chi) (OP)</t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</si>
  <si>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65</t>
    </r>
  </si>
  <si>
    <t>Gourmet Express Weekly</t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</si>
  <si>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</si>
  <si>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16</t>
    <phoneticPr fontId="0" type="noConversion"/>
  </si>
  <si>
    <t>PERIOD: 20 - 26 Apr 2026</t>
    <phoneticPr fontId="0" type="noConversion"/>
  </si>
  <si>
    <t># 109</t>
    <phoneticPr fontId="0" type="noConversion"/>
  </si>
  <si>
    <t># 2788</t>
    <phoneticPr fontId="0" type="noConversion"/>
  </si>
  <si>
    <t># 1653</t>
    <phoneticPr fontId="0" type="noConversion"/>
  </si>
  <si>
    <t xml:space="preserve">(R) '         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</si>
  <si>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#15</t>
    </r>
  </si>
  <si>
    <t>教煮爭霸 #2</t>
    <phoneticPr fontId="0" type="noConversion"/>
  </si>
  <si>
    <t># 13 - 14</t>
    <phoneticPr fontId="0" type="noConversion"/>
  </si>
  <si>
    <t># 15 - 16</t>
    <phoneticPr fontId="0" type="noConversion"/>
  </si>
  <si>
    <t># 2115</t>
    <phoneticPr fontId="0" type="noConversion"/>
  </si>
  <si>
    <t>還原神之食 #15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</si>
  <si>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299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</si>
  <si>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88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</si>
  <si>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16</t>
    </r>
  </si>
  <si>
    <t># 1961</t>
    <phoneticPr fontId="0" type="noConversion"/>
  </si>
  <si>
    <t xml:space="preserve">(R) '     </t>
    <phoneticPr fontId="0" type="noConversion"/>
  </si>
  <si>
    <t>800641576 (Sub: Chi) (CC)</t>
    <phoneticPr fontId="0" type="noConversion"/>
  </si>
  <si>
    <r>
      <rPr>
        <sz val="14"/>
        <rFont val="新細明體"/>
        <family val="1"/>
        <charset val="136"/>
      </rPr>
      <t xml:space="preserve">美食新聞報道 </t>
    </r>
    <r>
      <rPr>
        <sz val="14"/>
        <rFont val="Times New Roman"/>
        <family val="1"/>
        <charset val="136"/>
      </rPr>
      <t xml:space="preserve">Gourmet Express </t>
    </r>
  </si>
  <si>
    <t># 25</t>
    <phoneticPr fontId="0" type="noConversion"/>
  </si>
  <si>
    <t># 178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</si>
  <si>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#3</t>
    </r>
  </si>
  <si>
    <r>
      <t xml:space="preserve">地球村民 </t>
    </r>
    <r>
      <rPr>
        <sz val="14"/>
        <rFont val="Times New Roman"/>
        <family val="1"/>
        <charset val="136"/>
      </rPr>
      <t xml:space="preserve"> #7</t>
    </r>
  </si>
  <si>
    <t>地球大神秘 # 85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</si>
  <si>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446</t>
    </r>
  </si>
  <si>
    <t># 2116</t>
    <phoneticPr fontId="0" type="noConversion"/>
  </si>
  <si>
    <t># 20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</si>
  <si>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17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</si>
  <si>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17</t>
    </r>
  </si>
  <si>
    <t># 110</t>
    <phoneticPr fontId="0" type="noConversion"/>
  </si>
  <si>
    <t>800666705 (Sub: *Chi) (OP)</t>
    <phoneticPr fontId="0" type="noConversion"/>
  </si>
  <si>
    <t>退休有乜計 #3</t>
    <phoneticPr fontId="0" type="noConversion"/>
  </si>
  <si>
    <t># 2789</t>
    <phoneticPr fontId="0" type="noConversion"/>
  </si>
  <si>
    <t>中年好聲音4 # 22</t>
    <phoneticPr fontId="0" type="noConversion"/>
  </si>
  <si>
    <t>唱錢 #13</t>
    <phoneticPr fontId="0" type="noConversion"/>
  </si>
  <si>
    <t># 16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</si>
  <si>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#20</t>
    </r>
  </si>
  <si>
    <t>直播靈接觸 #6</t>
    <phoneticPr fontId="0" type="noConversion"/>
  </si>
  <si>
    <r>
      <t>800660941  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</si>
  <si>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66</t>
    </r>
  </si>
  <si>
    <t># 3999</t>
    <phoneticPr fontId="0" type="noConversion"/>
  </si>
  <si>
    <t>J Music # 104      0335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</si>
  <si>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#77-81</t>
    </r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</si>
  <si>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</si>
  <si>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17</t>
    <phoneticPr fontId="0" type="noConversion"/>
  </si>
  <si>
    <t>PERIOD: 27 - 3 May 2026</t>
    <phoneticPr fontId="0" type="noConversion"/>
  </si>
  <si>
    <t># 116</t>
    <phoneticPr fontId="0" type="noConversion"/>
  </si>
  <si>
    <t># 2793</t>
    <phoneticPr fontId="0" type="noConversion"/>
  </si>
  <si>
    <t># 1660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</si>
  <si>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#16</t>
    </r>
  </si>
  <si>
    <t>教煮爭霸 #3</t>
    <phoneticPr fontId="0" type="noConversion"/>
  </si>
  <si>
    <t># 17 - 18</t>
    <phoneticPr fontId="0" type="noConversion"/>
  </si>
  <si>
    <t># 19 - 20</t>
    <phoneticPr fontId="0" type="noConversion"/>
  </si>
  <si>
    <t># 2120</t>
    <phoneticPr fontId="0" type="noConversion"/>
  </si>
  <si>
    <t>還原神之食 #16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</si>
  <si>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300</t>
    </r>
  </si>
  <si>
    <t>魔法伽利略</t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</si>
  <si>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89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</si>
  <si>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17</t>
    </r>
  </si>
  <si>
    <t># 1966</t>
    <phoneticPr fontId="0" type="noConversion"/>
  </si>
  <si>
    <t>800619380 (Sub: Chi) (CC)</t>
    <phoneticPr fontId="0" type="noConversion"/>
  </si>
  <si>
    <r>
      <rPr>
        <sz val="14"/>
        <rFont val="微軟正黑體"/>
        <family val="1"/>
        <charset val="136"/>
      </rPr>
      <t xml:space="preserve">魔法伽利略 </t>
    </r>
    <r>
      <rPr>
        <sz val="14"/>
        <rFont val="Times New Roman"/>
        <family val="1"/>
      </rPr>
      <t>When Science Meets Magic (8 EPI)</t>
    </r>
  </si>
  <si>
    <t># 179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</si>
  <si>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#4</t>
    </r>
  </si>
  <si>
    <r>
      <t xml:space="preserve">地球村民 </t>
    </r>
    <r>
      <rPr>
        <sz val="14"/>
        <rFont val="Times New Roman"/>
        <family val="1"/>
        <charset val="136"/>
      </rPr>
      <t xml:space="preserve"> #8</t>
    </r>
  </si>
  <si>
    <t>地球大神秘 # 86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</si>
  <si>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447</t>
    </r>
  </si>
  <si>
    <t xml:space="preserve"> 還原神之食 #16</t>
    <phoneticPr fontId="0" type="noConversion"/>
  </si>
  <si>
    <t># 2121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</si>
  <si>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18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</si>
  <si>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18</t>
    </r>
  </si>
  <si>
    <t># 117</t>
    <phoneticPr fontId="0" type="noConversion"/>
  </si>
  <si>
    <t>退休有乜計 #4</t>
    <phoneticPr fontId="0" type="noConversion"/>
  </si>
  <si>
    <t># 2794</t>
    <phoneticPr fontId="0" type="noConversion"/>
  </si>
  <si>
    <t>中年好聲音4 # 23</t>
    <phoneticPr fontId="0" type="noConversion"/>
  </si>
  <si>
    <t>唱錢 #14</t>
    <phoneticPr fontId="0" type="noConversion"/>
  </si>
  <si>
    <t>J Music # 105</t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</si>
  <si>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67</t>
    </r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</si>
  <si>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#21</t>
    </r>
  </si>
  <si>
    <r>
      <rPr>
        <sz val="14"/>
        <rFont val="細明體"/>
        <family val="3"/>
        <charset val="136"/>
      </rPr>
      <t>老友記</t>
    </r>
    <r>
      <rPr>
        <sz val="14"/>
        <rFont val="Times New Roman"/>
        <family val="1"/>
      </rPr>
      <t xml:space="preserve"> #12</t>
    </r>
  </si>
  <si>
    <t># 4004</t>
    <phoneticPr fontId="0" type="noConversion"/>
  </si>
  <si>
    <t>J Music # 105      0335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</si>
  <si>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#82-86</t>
    </r>
  </si>
  <si>
    <r>
      <rPr>
        <sz val="14"/>
        <rFont val="細明體"/>
        <family val="1"/>
        <charset val="136"/>
      </rPr>
      <t>試真</t>
    </r>
    <r>
      <rPr>
        <sz val="14"/>
        <rFont val="Times New Roman"/>
        <family val="1"/>
      </rPr>
      <t>D Try It? Really? (10 EPI)</t>
    </r>
  </si>
  <si>
    <t># 1</t>
  </si>
  <si>
    <t># 2</t>
  </si>
  <si>
    <t># 3</t>
  </si>
  <si>
    <t># 4</t>
  </si>
  <si>
    <t># 5</t>
  </si>
  <si>
    <t># 6</t>
  </si>
  <si>
    <t># 7</t>
  </si>
  <si>
    <t># 8</t>
  </si>
  <si>
    <t># 9</t>
  </si>
  <si>
    <t># 10</t>
  </si>
  <si>
    <t xml:space="preserve">(R)        </t>
  </si>
  <si>
    <t>最強生命線 # 446</t>
  </si>
  <si>
    <t>800663475 (Sub: *Chi) (OP)</t>
  </si>
  <si>
    <t>J Music # 104</t>
  </si>
  <si>
    <t>J Music 2026</t>
  </si>
  <si>
    <t>800663502 (Sub: Chi) (CA/MA) (OP)</t>
  </si>
  <si>
    <t>財經透視 # 17</t>
  </si>
  <si>
    <t>Finance Magazine 2026</t>
  </si>
  <si>
    <t>最強生命線 # 447</t>
  </si>
  <si>
    <t>財經透視 # 18</t>
  </si>
  <si>
    <t xml:space="preserve"> &lt;周日影院 放假 Chill&gt;</t>
  </si>
  <si>
    <t>我家有一隻河東獅</t>
  </si>
  <si>
    <t>Lion Roars,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</si>
</sst>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67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  <charset val="136"/>
    </font>
    <font>
      <sz val="12"/>
      <name val="Times New Roman"/>
      <family val="1"/>
      <charset val="136"/>
    </font>
    <font>
      <sz val="12"/>
      <name val="Times New Roman"/>
      <family val="3"/>
      <charset val="136"/>
    </font>
    <font>
      <sz val="14"/>
      <name val="Noto Sans TC"/>
      <family val="2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8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</cellStyleXfs>
  <cellXfs count="661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0" fontId="47" fillId="0" borderId="7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69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9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47" fillId="0" borderId="7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8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3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0" fontId="47" fillId="0" borderId="50" xfId="0" applyFont="1" applyBorder="1" applyAlignment="1">
      <alignment horizontal="center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7" fillId="0" borderId="60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right" vertical="center"/>
    </xf>
    <xf numFmtId="49" fontId="47" fillId="0" borderId="67" xfId="0" applyNumberFormat="1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54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3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49" fontId="47" fillId="0" borderId="75" xfId="0" applyNumberFormat="1" applyFont="1" applyBorder="1" applyAlignment="1">
      <alignment horizontal="right" vertical="center" wrapText="1"/>
    </xf>
    <xf numFmtId="0" fontId="54" fillId="0" borderId="57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9" fillId="0" borderId="41" xfId="0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5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/>
    </xf>
    <xf numFmtId="0" fontId="47" fillId="0" borderId="80" xfId="0" applyFont="1" applyBorder="1" applyAlignment="1">
      <alignment horizontal="left" vertical="center"/>
    </xf>
    <xf numFmtId="0" fontId="62" fillId="0" borderId="0" xfId="0" applyFont="1" applyAlignment="1">
      <alignment vertical="center"/>
    </xf>
    <xf numFmtId="0" fontId="48" fillId="0" borderId="81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47" fillId="0" borderId="58" xfId="0" quotePrefix="1" applyFont="1" applyBorder="1" applyAlignment="1">
      <alignment horizontal="left" vertical="center"/>
    </xf>
    <xf numFmtId="0" fontId="52" fillId="0" borderId="85" xfId="0" quotePrefix="1" applyFont="1" applyBorder="1" applyAlignment="1">
      <alignment horizontal="left" vertical="center"/>
    </xf>
    <xf numFmtId="0" fontId="52" fillId="0" borderId="39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75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47" fillId="0" borderId="4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7" fillId="0" borderId="8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50" xfId="388" applyFont="1" applyBorder="1" applyAlignment="1">
      <alignment horizontal="center" vertical="center" wrapText="1"/>
    </xf>
    <xf numFmtId="0" fontId="47" fillId="0" borderId="44" xfId="0" quotePrefix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8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69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62" fillId="0" borderId="81" xfId="0" applyFont="1" applyBorder="1" applyAlignment="1">
      <alignment vertical="center"/>
    </xf>
    <xf numFmtId="0" fontId="47" fillId="0" borderId="81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7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0" fontId="46" fillId="0" borderId="61" xfId="0" applyFont="1" applyBorder="1" applyAlignment="1">
      <alignment horizontal="right" vertical="center"/>
    </xf>
    <xf numFmtId="0" fontId="42" fillId="0" borderId="61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41" xfId="0" applyFont="1" applyBorder="1" applyAlignment="1">
      <alignment vertical="center"/>
    </xf>
    <xf numFmtId="0" fontId="65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vertical="center"/>
    </xf>
    <xf numFmtId="0" fontId="46" fillId="0" borderId="66" xfId="0" applyFont="1" applyBorder="1" applyAlignment="1">
      <alignment horizontal="left" vertical="center"/>
    </xf>
    <xf numFmtId="0" fontId="47" fillId="0" borderId="54" xfId="0" applyFont="1" applyBorder="1" applyAlignment="1">
      <alignment horizontal="center" vertical="center"/>
    </xf>
    <xf numFmtId="0" fontId="46" fillId="0" borderId="68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1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8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41" xfId="0" quotePrefix="1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57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0" fontId="54" fillId="0" borderId="36" xfId="0" applyFont="1" applyBorder="1" applyAlignment="1">
      <alignment horizontal="center" vertical="center" shrinkToFit="1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9" xfId="0" quotePrefix="1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4" fillId="0" borderId="4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right" vertical="center"/>
    </xf>
    <xf numFmtId="49" fontId="47" fillId="0" borderId="43" xfId="0" applyNumberFormat="1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49" fontId="46" fillId="0" borderId="72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0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left" vertical="center"/>
    </xf>
    <xf numFmtId="0" fontId="47" fillId="27" borderId="83" xfId="0" applyFont="1" applyFill="1" applyBorder="1" applyAlignment="1">
      <alignment horizontal="left" vertical="center"/>
    </xf>
    <xf numFmtId="0" fontId="52" fillId="27" borderId="39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 wrapText="1"/>
    </xf>
    <xf numFmtId="0" fontId="48" fillId="27" borderId="82" xfId="0" applyFont="1" applyFill="1" applyBorder="1" applyAlignment="1">
      <alignment horizontal="left" vertical="center"/>
    </xf>
    <xf numFmtId="0" fontId="62" fillId="27" borderId="81" xfId="0" applyFont="1" applyFill="1" applyBorder="1" applyAlignment="1">
      <alignment vertical="center"/>
    </xf>
    <xf numFmtId="0" fontId="48" fillId="27" borderId="81" xfId="0" applyFont="1" applyFill="1" applyBorder="1" applyAlignment="1">
      <alignment horizontal="center" vertical="center"/>
    </xf>
    <xf numFmtId="0" fontId="47" fillId="27" borderId="81" xfId="0" applyFont="1" applyFill="1" applyBorder="1" applyAlignment="1">
      <alignment horizontal="right" vertical="center"/>
    </xf>
    <xf numFmtId="0" fontId="52" fillId="27" borderId="43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45" xfId="0" applyFont="1" applyFill="1" applyBorder="1" applyAlignment="1">
      <alignment vertical="center"/>
    </xf>
    <xf numFmtId="49" fontId="47" fillId="27" borderId="33" xfId="0" applyNumberFormat="1" applyFont="1" applyFill="1" applyBorder="1" applyAlignment="1">
      <alignment horizontal="left" vertical="center"/>
    </xf>
    <xf numFmtId="0" fontId="49" fillId="27" borderId="40" xfId="0" applyFont="1" applyFill="1" applyBorder="1" applyAlignment="1">
      <alignment horizontal="center" vertical="center"/>
    </xf>
    <xf numFmtId="0" fontId="43" fillId="27" borderId="0" xfId="0" applyFont="1" applyFill="1" applyAlignment="1">
      <alignment vertical="center"/>
    </xf>
    <xf numFmtId="0" fontId="47" fillId="27" borderId="36" xfId="0" applyFont="1" applyFill="1" applyBorder="1" applyAlignment="1">
      <alignment horizontal="center" vertical="center"/>
    </xf>
    <xf numFmtId="0" fontId="53" fillId="27" borderId="33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left" vertical="center"/>
    </xf>
    <xf numFmtId="0" fontId="47" fillId="27" borderId="45" xfId="388" applyFont="1" applyFill="1" applyBorder="1" applyAlignment="1">
      <alignment horizontal="left" vertical="center" wrapText="1"/>
    </xf>
    <xf numFmtId="0" fontId="47" fillId="27" borderId="39" xfId="0" applyFont="1" applyFill="1" applyBorder="1" applyAlignment="1">
      <alignment horizontal="center" vertical="center"/>
    </xf>
    <xf numFmtId="0" fontId="54" fillId="27" borderId="40" xfId="0" applyFont="1" applyFill="1" applyBorder="1" applyAlignment="1">
      <alignment horizontal="center" vertical="center"/>
    </xf>
    <xf numFmtId="0" fontId="54" fillId="27" borderId="33" xfId="0" applyFont="1" applyFill="1" applyBorder="1" applyAlignment="1">
      <alignment horizontal="center" vertical="center"/>
    </xf>
    <xf numFmtId="0" fontId="63" fillId="27" borderId="39" xfId="0" applyFont="1" applyFill="1" applyBorder="1" applyAlignment="1">
      <alignment horizontal="left" vertical="center"/>
    </xf>
    <xf numFmtId="0" fontId="56" fillId="27" borderId="0" xfId="0" applyFont="1" applyFill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2" fillId="27" borderId="38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left" vertical="center"/>
    </xf>
    <xf numFmtId="0" fontId="42" fillId="27" borderId="41" xfId="0" applyFont="1" applyFill="1" applyBorder="1" applyAlignment="1">
      <alignment vertical="center"/>
    </xf>
    <xf numFmtId="0" fontId="54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vertical="center"/>
    </xf>
    <xf numFmtId="0" fontId="54" fillId="27" borderId="0" xfId="0" applyFont="1" applyFill="1" applyAlignment="1">
      <alignment horizontal="center" vertical="center"/>
    </xf>
    <xf numFmtId="0" fontId="52" fillId="27" borderId="41" xfId="0" applyFont="1" applyFill="1" applyBorder="1" applyAlignment="1">
      <alignment vertical="center"/>
    </xf>
    <xf numFmtId="0" fontId="47" fillId="27" borderId="57" xfId="0" applyFont="1" applyFill="1" applyBorder="1" applyAlignment="1">
      <alignment horizontal="right"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vertical="center"/>
    </xf>
    <xf numFmtId="49" fontId="47" fillId="27" borderId="53" xfId="0" applyNumberFormat="1" applyFont="1" applyFill="1" applyBorder="1" applyAlignment="1">
      <alignment horizontal="left" vertical="center"/>
    </xf>
    <xf numFmtId="0" fontId="42" fillId="27" borderId="35" xfId="0" applyFont="1" applyFill="1" applyBorder="1" applyAlignment="1">
      <alignment vertical="center"/>
    </xf>
    <xf numFmtId="0" fontId="42" fillId="27" borderId="44" xfId="0" applyFont="1" applyFill="1" applyBorder="1" applyAlignment="1">
      <alignment vertical="center"/>
    </xf>
    <xf numFmtId="0" fontId="62" fillId="27" borderId="37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52" fillId="27" borderId="33" xfId="0" applyFont="1" applyFill="1" applyBorder="1" applyAlignment="1">
      <alignment horizontal="center" vertical="center"/>
    </xf>
    <xf numFmtId="0" fontId="48" fillId="27" borderId="31" xfId="0" applyFont="1" applyFill="1" applyBorder="1" applyAlignment="1">
      <alignment horizontal="left" vertical="center"/>
    </xf>
    <xf numFmtId="0" fontId="52" fillId="27" borderId="0" xfId="0" applyFont="1" applyFill="1" applyAlignment="1">
      <alignment horizontal="left" vertical="center"/>
    </xf>
    <xf numFmtId="0" fontId="65" fillId="27" borderId="40" xfId="0" applyFont="1" applyFill="1" applyBorder="1" applyAlignment="1">
      <alignment horizontal="center" vertical="center"/>
    </xf>
    <xf numFmtId="0" fontId="46" fillId="27" borderId="35" xfId="0" applyFont="1" applyFill="1" applyBorder="1" applyAlignment="1">
      <alignment horizontal="right" vertical="center"/>
    </xf>
    <xf numFmtId="49" fontId="47" fillId="27" borderId="40" xfId="0" quotePrefix="1" applyNumberFormat="1" applyFont="1" applyFill="1" applyBorder="1" applyAlignment="1">
      <alignment horizontal="righ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0" fontId="47" fillId="27" borderId="45" xfId="0" applyFont="1" applyFill="1" applyBorder="1" applyAlignment="1">
      <alignment horizontal="left" vertical="center" wrapText="1"/>
    </xf>
    <xf numFmtId="0" fontId="53" fillId="27" borderId="54" xfId="0" applyFont="1" applyFill="1" applyBorder="1" applyAlignment="1">
      <alignment horizontal="center" vertical="center"/>
    </xf>
    <xf numFmtId="0" fontId="42" fillId="27" borderId="90" xfId="0" applyFont="1" applyFill="1" applyBorder="1" applyAlignment="1">
      <alignment horizontal="center" vertical="center"/>
    </xf>
    <xf numFmtId="0" fontId="47" fillId="27" borderId="54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47" fillId="27" borderId="90" xfId="0" applyFont="1" applyFill="1" applyBorder="1" applyAlignment="1">
      <alignment horizontal="left" vertical="center"/>
    </xf>
    <xf numFmtId="0" fontId="47" fillId="27" borderId="33" xfId="0" applyFont="1" applyFill="1" applyBorder="1" applyAlignment="1">
      <alignment horizontal="left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47" fillId="0" borderId="58" xfId="0" applyFont="1" applyBorder="1" applyAlignment="1">
      <alignment horizontal="left" vertical="center"/>
    </xf>
    <xf numFmtId="0" fontId="54" fillId="0" borderId="85" xfId="0" applyFont="1" applyBorder="1" applyAlignment="1">
      <alignment horizontal="center" vertical="center"/>
    </xf>
    <xf numFmtId="0" fontId="44" fillId="0" borderId="39" xfId="0" applyFont="1" applyBorder="1" applyAlignment="1">
      <alignment vertical="center"/>
    </xf>
    <xf numFmtId="0" fontId="44" fillId="0" borderId="54" xfId="0" applyFont="1" applyBorder="1" applyAlignment="1">
      <alignment vertical="center"/>
    </xf>
    <xf numFmtId="0" fontId="42" fillId="0" borderId="39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7" fillId="0" borderId="52" xfId="0" applyFont="1" applyBorder="1" applyAlignment="1">
      <alignment horizontal="left" vertical="center"/>
    </xf>
    <xf numFmtId="0" fontId="52" fillId="27" borderId="39" xfId="0" applyFont="1" applyFill="1" applyBorder="1" applyAlignment="1">
      <alignment vertical="center"/>
    </xf>
    <xf numFmtId="0" fontId="53" fillId="27" borderId="40" xfId="0" applyFont="1" applyFill="1" applyBorder="1" applyAlignment="1">
      <alignment horizontal="center" vertical="center"/>
    </xf>
    <xf numFmtId="0" fontId="52" fillId="27" borderId="33" xfId="0" applyFont="1" applyFill="1" applyBorder="1" applyAlignment="1">
      <alignment horizontal="right" vertical="center"/>
    </xf>
    <xf numFmtId="49" fontId="47" fillId="27" borderId="56" xfId="0" applyNumberFormat="1" applyFont="1" applyFill="1" applyBorder="1" applyAlignment="1">
      <alignment horizontal="left" vertical="center"/>
    </xf>
    <xf numFmtId="0" fontId="53" fillId="27" borderId="36" xfId="0" applyFont="1" applyFill="1" applyBorder="1" applyAlignment="1">
      <alignment horizontal="right" vertical="center"/>
    </xf>
    <xf numFmtId="0" fontId="47" fillId="27" borderId="40" xfId="0" applyFont="1" applyFill="1" applyBorder="1" applyAlignment="1">
      <alignment horizontal="left" vertical="center"/>
    </xf>
    <xf numFmtId="0" fontId="47" fillId="28" borderId="45" xfId="0" applyFont="1" applyFill="1" applyBorder="1" applyAlignment="1">
      <alignment horizontal="left" vertical="center"/>
    </xf>
    <xf numFmtId="0" fontId="47" fillId="28" borderId="40" xfId="0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horizontal="center" vertical="center"/>
    </xf>
    <xf numFmtId="0" fontId="47" fillId="28" borderId="43" xfId="0" applyFont="1" applyFill="1" applyBorder="1" applyAlignment="1">
      <alignment vertical="center"/>
    </xf>
    <xf numFmtId="0" fontId="52" fillId="27" borderId="52" xfId="0" applyFont="1" applyFill="1" applyBorder="1" applyAlignment="1">
      <alignment horizontal="right" vertical="center"/>
    </xf>
    <xf numFmtId="0" fontId="54" fillId="27" borderId="54" xfId="0" applyFont="1" applyFill="1" applyBorder="1" applyAlignment="1">
      <alignment horizontal="center" vertical="center"/>
    </xf>
    <xf numFmtId="0" fontId="54" fillId="27" borderId="39" xfId="0" applyFont="1" applyFill="1" applyBorder="1" applyAlignment="1">
      <alignment horizontal="center" vertical="center"/>
    </xf>
    <xf numFmtId="0" fontId="47" fillId="27" borderId="42" xfId="388" applyFont="1" applyFill="1" applyBorder="1" applyAlignment="1">
      <alignment horizontal="left" vertical="center" wrapText="1"/>
    </xf>
    <xf numFmtId="0" fontId="43" fillId="27" borderId="54" xfId="0" applyFont="1" applyFill="1" applyBorder="1" applyAlignment="1">
      <alignment vertical="center"/>
    </xf>
    <xf numFmtId="0" fontId="49" fillId="27" borderId="39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right" vertical="center"/>
    </xf>
    <xf numFmtId="0" fontId="47" fillId="0" borderId="53" xfId="0" quotePrefix="1" applyFont="1" applyBorder="1" applyAlignment="1">
      <alignment horizontal="left" vertical="top"/>
    </xf>
    <xf numFmtId="0" fontId="48" fillId="0" borderId="44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 wrapText="1"/>
    </xf>
    <xf numFmtId="0" fontId="47" fillId="0" borderId="55" xfId="0" quotePrefix="1" applyFont="1" applyBorder="1" applyAlignment="1">
      <alignment horizontal="left" vertical="center"/>
    </xf>
    <xf numFmtId="0" fontId="53" fillId="28" borderId="40" xfId="0" applyFont="1" applyFill="1" applyBorder="1" applyAlignment="1">
      <alignment horizontal="center" vertical="center"/>
    </xf>
    <xf numFmtId="0" fontId="53" fillId="28" borderId="36" xfId="0" applyFont="1" applyFill="1" applyBorder="1" applyAlignment="1">
      <alignment horizontal="right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0" fontId="47" fillId="0" borderId="7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69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47" fillId="0" borderId="7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58" xfId="0" quotePrefix="1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8" xfId="0" applyNumberFormat="1" applyFont="1" applyBorder="1" applyAlignment="1">
      <alignment horizontal="right" vertical="center"/>
    </xf>
    <xf numFmtId="0" fontId="47" fillId="0" borderId="50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7" fillId="0" borderId="60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right" vertical="center"/>
    </xf>
    <xf numFmtId="49" fontId="47" fillId="0" borderId="67" xfId="0" applyNumberFormat="1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54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3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49" fontId="47" fillId="0" borderId="75" xfId="0" applyNumberFormat="1" applyFont="1" applyBorder="1" applyAlignment="1">
      <alignment horizontal="right" vertical="center" wrapText="1"/>
    </xf>
    <xf numFmtId="0" fontId="54" fillId="0" borderId="57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41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5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3" fillId="0" borderId="41" xfId="0" applyFont="1" applyBorder="1" applyAlignment="1">
      <alignment horizontal="center" vertical="center"/>
    </xf>
    <xf numFmtId="0" fontId="47" fillId="0" borderId="80" xfId="0" applyFont="1" applyBorder="1" applyAlignment="1">
      <alignment horizontal="left" vertical="center"/>
    </xf>
    <xf numFmtId="0" fontId="62" fillId="0" borderId="0" xfId="0" applyFont="1" applyAlignment="1">
      <alignment vertical="center"/>
    </xf>
    <xf numFmtId="0" fontId="48" fillId="0" borderId="81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52" fillId="0" borderId="85" xfId="0" quotePrefix="1" applyFont="1" applyBorder="1" applyAlignment="1">
      <alignment horizontal="left" vertical="center"/>
    </xf>
    <xf numFmtId="0" fontId="52" fillId="0" borderId="39" xfId="0" applyFont="1" applyBorder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75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47" fillId="0" borderId="4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63" fillId="0" borderId="8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50" xfId="388" applyFont="1" applyBorder="1" applyAlignment="1">
      <alignment horizontal="center" vertical="center" wrapText="1"/>
    </xf>
    <xf numFmtId="0" fontId="47" fillId="0" borderId="44" xfId="0" quotePrefix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8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69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62" fillId="0" borderId="81" xfId="0" applyFont="1" applyBorder="1" applyAlignment="1">
      <alignment vertical="center"/>
    </xf>
    <xf numFmtId="0" fontId="47" fillId="0" borderId="81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7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0" fontId="46" fillId="0" borderId="61" xfId="0" applyFont="1" applyBorder="1" applyAlignment="1">
      <alignment horizontal="right" vertical="center"/>
    </xf>
    <xf numFmtId="0" fontId="42" fillId="0" borderId="61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41" xfId="0" applyFont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6" fillId="0" borderId="66" xfId="0" applyFont="1" applyBorder="1" applyAlignment="1">
      <alignment horizontal="left" vertical="center"/>
    </xf>
    <xf numFmtId="0" fontId="46" fillId="0" borderId="68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1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8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44" fillId="0" borderId="39" xfId="0" applyFont="1" applyBorder="1" applyAlignment="1">
      <alignment vertical="center"/>
    </xf>
    <xf numFmtId="0" fontId="44" fillId="0" borderId="54" xfId="0" applyFont="1" applyBorder="1" applyAlignment="1">
      <alignment vertical="center"/>
    </xf>
    <xf numFmtId="0" fontId="42" fillId="0" borderId="39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42" xfId="0" quotePrefix="1" applyFont="1" applyBorder="1" applyAlignment="1">
      <alignment vertical="center"/>
    </xf>
    <xf numFmtId="0" fontId="54" fillId="0" borderId="36" xfId="0" applyFont="1" applyBorder="1" applyAlignment="1">
      <alignment horizontal="center" vertical="center" shrinkToFit="1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9" xfId="0" quotePrefix="1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4" fillId="0" borderId="4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right" vertical="center"/>
    </xf>
    <xf numFmtId="0" fontId="52" fillId="0" borderId="4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49" fontId="46" fillId="0" borderId="72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29" borderId="35" xfId="0" applyFont="1" applyFill="1" applyBorder="1" applyAlignment="1">
      <alignment horizontal="right" vertical="center"/>
    </xf>
    <xf numFmtId="0" fontId="47" fillId="29" borderId="35" xfId="0" applyFont="1" applyFill="1" applyBorder="1" applyAlignment="1">
      <alignment horizontal="center" vertical="center"/>
    </xf>
    <xf numFmtId="0" fontId="47" fillId="29" borderId="51" xfId="0" applyFont="1" applyFill="1" applyBorder="1" applyAlignment="1">
      <alignment horizontal="center" vertical="center"/>
    </xf>
    <xf numFmtId="0" fontId="47" fillId="29" borderId="31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left" vertical="center"/>
    </xf>
    <xf numFmtId="0" fontId="47" fillId="29" borderId="0" xfId="0" applyFont="1" applyFill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4" fillId="29" borderId="0" xfId="0" applyFont="1" applyFill="1" applyAlignment="1">
      <alignment horizontal="center" vertical="center"/>
    </xf>
    <xf numFmtId="0" fontId="48" fillId="29" borderId="31" xfId="0" applyFont="1" applyFill="1" applyBorder="1" applyAlignment="1">
      <alignment horizontal="left" vertical="center"/>
    </xf>
    <xf numFmtId="0" fontId="48" fillId="29" borderId="0" xfId="0" applyFont="1" applyFill="1" applyAlignment="1">
      <alignment horizontal="left" vertical="center"/>
    </xf>
    <xf numFmtId="0" fontId="42" fillId="29" borderId="37" xfId="0" applyFont="1" applyFill="1" applyBorder="1" applyAlignment="1">
      <alignment vertical="center"/>
    </xf>
    <xf numFmtId="0" fontId="0" fillId="29" borderId="0" xfId="0" applyFill="1"/>
    <xf numFmtId="0" fontId="62" fillId="29" borderId="37" xfId="0" applyFont="1" applyFill="1" applyBorder="1" applyAlignment="1">
      <alignment horizontal="center" vertical="center"/>
    </xf>
    <xf numFmtId="0" fontId="47" fillId="29" borderId="31" xfId="0" applyFont="1" applyFill="1" applyBorder="1" applyAlignment="1">
      <alignment horizontal="left" vertical="center"/>
    </xf>
    <xf numFmtId="0" fontId="42" fillId="29" borderId="0" xfId="0" applyFont="1" applyFill="1" applyAlignment="1">
      <alignment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6" fillId="27" borderId="0" xfId="0" applyFont="1" applyFill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6" fillId="27" borderId="65" xfId="0" applyFont="1" applyFill="1" applyBorder="1" applyAlignment="1">
      <alignment horizontal="center" vertical="center"/>
    </xf>
    <xf numFmtId="0" fontId="46" fillId="27" borderId="87" xfId="0" applyFont="1" applyFill="1" applyBorder="1" applyAlignment="1">
      <alignment horizontal="center" vertical="center"/>
    </xf>
    <xf numFmtId="0" fontId="46" fillId="27" borderId="86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6" xfId="0" applyFont="1" applyFill="1" applyBorder="1" applyAlignment="1">
      <alignment horizontal="center" vertical="center"/>
    </xf>
    <xf numFmtId="0" fontId="57" fillId="27" borderId="46" xfId="0" applyFont="1" applyFill="1" applyBorder="1" applyAlignment="1">
      <alignment horizontal="center" vertical="center" wrapText="1"/>
    </xf>
    <xf numFmtId="0" fontId="57" fillId="27" borderId="34" xfId="0" applyFont="1" applyFill="1" applyBorder="1" applyAlignment="1">
      <alignment horizontal="center" vertical="center" wrapText="1"/>
    </xf>
    <xf numFmtId="0" fontId="57" fillId="27" borderId="32" xfId="0" applyFont="1" applyFill="1" applyBorder="1" applyAlignment="1">
      <alignment horizontal="center" vertical="center" wrapText="1"/>
    </xf>
    <xf numFmtId="0" fontId="57" fillId="27" borderId="31" xfId="0" applyFont="1" applyFill="1" applyBorder="1" applyAlignment="1">
      <alignment horizontal="center" vertical="center" wrapText="1"/>
    </xf>
    <xf numFmtId="0" fontId="57" fillId="27" borderId="0" xfId="0" applyFont="1" applyFill="1" applyAlignment="1">
      <alignment horizontal="center" vertical="center" wrapText="1"/>
    </xf>
    <xf numFmtId="0" fontId="57" fillId="27" borderId="33" xfId="0" applyFont="1" applyFill="1" applyBorder="1" applyAlignment="1">
      <alignment horizontal="center" vertical="center" wrapText="1"/>
    </xf>
    <xf numFmtId="0" fontId="57" fillId="27" borderId="29" xfId="0" applyFont="1" applyFill="1" applyBorder="1" applyAlignment="1">
      <alignment horizontal="center" vertical="center" wrapText="1"/>
    </xf>
    <xf numFmtId="0" fontId="57" fillId="27" borderId="30" xfId="0" applyFont="1" applyFill="1" applyBorder="1" applyAlignment="1">
      <alignment horizontal="center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4" fillId="0" borderId="5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30" borderId="45" xfId="0" applyFont="1" applyFill="1" applyBorder="1" applyAlignment="1">
      <alignment horizontal="left" vertical="center"/>
    </xf>
    <xf numFmtId="0" fontId="47" fillId="30" borderId="43" xfId="0" applyFont="1" applyFill="1" applyBorder="1" applyAlignment="1">
      <alignment vertical="center"/>
    </xf>
    <xf numFmtId="0" fontId="49" fillId="30" borderId="41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49" fillId="30" borderId="54" xfId="0" applyFont="1" applyFill="1" applyBorder="1" applyAlignment="1">
      <alignment horizontal="center" vertical="center"/>
    </xf>
    <xf numFmtId="0" fontId="47" fillId="30" borderId="57" xfId="0" quotePrefix="1" applyFont="1" applyFill="1" applyBorder="1" applyAlignment="1">
      <alignment horizontal="center" vertical="center"/>
    </xf>
    <xf numFmtId="0" fontId="47" fillId="30" borderId="33" xfId="0" quotePrefix="1" applyFont="1" applyFill="1" applyBorder="1" applyAlignment="1">
      <alignment horizontal="center" vertical="center"/>
    </xf>
    <xf numFmtId="0" fontId="47" fillId="30" borderId="57" xfId="0" applyFont="1" applyFill="1" applyBorder="1" applyAlignment="1">
      <alignment horizontal="center" vertical="center"/>
    </xf>
    <xf numFmtId="0" fontId="47" fillId="30" borderId="56" xfId="0" quotePrefix="1" applyFont="1" applyFill="1" applyBorder="1" applyAlignment="1">
      <alignment vertical="center"/>
    </xf>
    <xf numFmtId="0" fontId="47" fillId="30" borderId="0" xfId="0" quotePrefix="1" applyFont="1" applyFill="1" applyAlignment="1">
      <alignment horizontal="left" vertical="center"/>
    </xf>
    <xf numFmtId="0" fontId="52" fillId="30" borderId="0" xfId="0" applyFont="1" applyFill="1" applyAlignment="1">
      <alignment horizontal="center" vertical="center"/>
    </xf>
    <xf numFmtId="0" fontId="47" fillId="30" borderId="40" xfId="0" applyFont="1" applyFill="1" applyBorder="1" applyAlignment="1">
      <alignment horizontal="center" vertical="center"/>
    </xf>
    <xf numFmtId="0" fontId="47" fillId="30" borderId="41" xfId="0" quotePrefix="1" applyFont="1" applyFill="1" applyBorder="1" applyAlignment="1">
      <alignment horizontal="center" vertical="center"/>
    </xf>
    <xf numFmtId="0" fontId="54" fillId="30" borderId="36" xfId="0" applyFont="1" applyFill="1" applyBorder="1" applyAlignment="1">
      <alignment horizontal="center" vertical="center"/>
    </xf>
  </cellXfs>
  <cellStyles count="389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3" xfId="128" xr:uid="{00000000-0005-0000-0000-00007F000000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3" xfId="136" xr:uid="{00000000-0005-0000-0000-000087000000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3" xfId="144" xr:uid="{00000000-0005-0000-0000-00008F000000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3" xfId="152" xr:uid="{00000000-0005-0000-0000-000097000000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3" xfId="160" xr:uid="{00000000-0005-0000-0000-00009F000000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3" xfId="168" xr:uid="{00000000-0005-0000-0000-0000A7000000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3" xfId="176" xr:uid="{00000000-0005-0000-0000-0000AF000000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3" xfId="184" xr:uid="{00000000-0005-0000-0000-0000B7000000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3" xfId="192" xr:uid="{00000000-0005-0000-0000-0000BF000000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3" xfId="200" xr:uid="{00000000-0005-0000-0000-0000C7000000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3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3" xfId="216" xr:uid="{00000000-0005-0000-0000-0000D7000000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3" xfId="224" xr:uid="{00000000-0005-0000-0000-0000DF000000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3" xfId="232" xr:uid="{00000000-0005-0000-0000-0000E7000000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3" xfId="240" xr:uid="{00000000-0005-0000-0000-0000EF00000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3" xfId="251" xr:uid="{00000000-0005-0000-0000-0000FA000000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3" xfId="259" xr:uid="{00000000-0005-0000-0000-000002010000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3" xfId="267" xr:uid="{00000000-0005-0000-0000-00000A010000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3" xfId="275" xr:uid="{00000000-0005-0000-0000-000012010000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3" xfId="283" xr:uid="{00000000-0005-0000-0000-00001A01000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3" xfId="291" xr:uid="{00000000-0005-0000-0000-000022010000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3" xfId="300" xr:uid="{00000000-0005-0000-0000-00002B010000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3" xfId="308" xr:uid="{00000000-0005-0000-0000-000033010000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3" xfId="316" xr:uid="{00000000-0005-0000-0000-00003B010000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3" xfId="354" xr:uid="{00000000-0005-0000-0000-000061010000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3" xfId="365" xr:uid="{00000000-0005-0000-0000-00006C010000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3" xfId="373" xr:uid="{00000000-0005-0000-0000-000074010000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3" xfId="381" xr:uid="{00000000-0005-0000-0000-00007C01000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zoomScale="70" zoomScaleNormal="70" zoomScaleSheetLayoutView="70" workbookViewId="0">
      <pane ySplit="5" topLeftCell="A75" activePane="bottomLeft" state="frozen"/>
      <selection pane="bottomLeft" activeCell="D84" sqref="D84"/>
    </sheetView>
  </sheetViews>
  <sheetFormatPr defaultColWidth="9.453125" defaultRowHeight="15.5"/>
  <cols>
    <col min="1" max="1" width="7.6328125" style="235" customWidth="1"/>
    <col min="2" max="8" width="32.6328125" style="4" customWidth="1"/>
    <col min="9" max="9" width="7.6328125" style="236" customWidth="1"/>
    <col min="10" max="16384" width="9.453125" style="4"/>
  </cols>
  <sheetData>
    <row r="1" spans="1:9" ht="36" customHeight="1">
      <c r="A1" s="2"/>
      <c r="B1" s="3"/>
      <c r="C1" s="639" t="s">
        <v>164</v>
      </c>
      <c r="D1" s="639"/>
      <c r="E1" s="639"/>
      <c r="F1" s="639"/>
      <c r="G1" s="639"/>
      <c r="H1" s="3"/>
      <c r="I1" s="3"/>
    </row>
    <row r="2" spans="1:9" ht="17" customHeight="1" thickBot="1">
      <c r="A2" s="5" t="s">
        <v>113</v>
      </c>
      <c r="B2" s="6"/>
      <c r="C2" s="6"/>
      <c r="D2" s="1" t="s">
        <v>18</v>
      </c>
      <c r="E2" s="1"/>
      <c r="F2" s="7"/>
      <c r="G2" s="7"/>
      <c r="H2" s="640" t="s">
        <v>114</v>
      </c>
      <c r="I2" s="640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46118</v>
      </c>
      <c r="C4" s="12">
        <f t="shared" ref="C4:H4" si="0">SUM(B4+1)</f>
        <v>46119</v>
      </c>
      <c r="D4" s="13">
        <f t="shared" si="0"/>
        <v>46120</v>
      </c>
      <c r="E4" s="13">
        <f t="shared" si="0"/>
        <v>46121</v>
      </c>
      <c r="F4" s="13">
        <f t="shared" si="0"/>
        <v>46122</v>
      </c>
      <c r="G4" s="13">
        <f t="shared" si="0"/>
        <v>46123</v>
      </c>
      <c r="H4" s="13">
        <f t="shared" si="0"/>
        <v>46124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大夢想家 Big Big Home (13 EPI)</v>
      </c>
      <c r="E6" s="617" t="str">
        <f t="shared" si="1"/>
        <v>港生活．港享受 Dolce Vita 2021 (52 EPI)</v>
      </c>
      <c r="F6" s="618"/>
      <c r="G6" s="25" t="str">
        <f t="shared" si="1"/>
        <v>我們家的料理 The Taste Of Us (10 EPI)</v>
      </c>
      <c r="H6" s="26" t="s">
        <v>17</v>
      </c>
      <c r="I6" s="27"/>
    </row>
    <row r="7" spans="1:9" ht="17" customHeight="1">
      <c r="A7" s="28">
        <v>30</v>
      </c>
      <c r="B7" s="29" t="str">
        <f>LEFT($H$63,5) &amp; " # " &amp; VALUE(RIGHT($H$63,2)-1)</f>
        <v>財經透視  # 14</v>
      </c>
      <c r="C7" s="30" t="str">
        <f>B26</f>
        <v>新聞掏寶  # 296</v>
      </c>
      <c r="D7" s="31" t="str">
        <f t="shared" si="1"/>
        <v># 11</v>
      </c>
      <c r="E7" s="30" t="str">
        <f t="shared" si="1"/>
        <v># 21</v>
      </c>
      <c r="F7" s="30" t="str">
        <f t="shared" si="1"/>
        <v># 22</v>
      </c>
      <c r="G7" s="30" t="str">
        <f t="shared" si="1"/>
        <v># 9</v>
      </c>
      <c r="H7" s="32" t="str">
        <f>D57</f>
        <v>地球村民  #5</v>
      </c>
      <c r="I7" s="33">
        <v>30</v>
      </c>
    </row>
    <row r="8" spans="1:9" ht="17" customHeight="1">
      <c r="A8" s="34"/>
      <c r="B8" s="22" t="s">
        <v>17</v>
      </c>
      <c r="C8" s="35"/>
      <c r="D8" s="36"/>
      <c r="E8" s="35" t="s">
        <v>51</v>
      </c>
      <c r="F8" s="37"/>
      <c r="G8" s="35"/>
      <c r="H8" s="38"/>
      <c r="I8" s="39"/>
    </row>
    <row r="9" spans="1:9" s="20" customFormat="1" ht="17" customHeight="1" thickBot="1">
      <c r="A9" s="11" t="s">
        <v>0</v>
      </c>
      <c r="B9" s="40" t="s">
        <v>138</v>
      </c>
      <c r="C9" s="41" t="str">
        <f t="shared" ref="C9:G9" si="2">"# " &amp; VALUE(RIGHT(B9,2)+1)</f>
        <v># 96</v>
      </c>
      <c r="D9" s="41" t="str">
        <f t="shared" si="2"/>
        <v># 97</v>
      </c>
      <c r="E9" s="41" t="str">
        <f t="shared" si="2"/>
        <v># 98</v>
      </c>
      <c r="F9" s="41" t="str">
        <f t="shared" si="2"/>
        <v># 99</v>
      </c>
      <c r="G9" s="41" t="str">
        <f t="shared" si="2"/>
        <v># 100</v>
      </c>
      <c r="H9" s="41" t="str">
        <f>"# " &amp; VALUE(RIGHT(G9,3)+1)</f>
        <v># 101</v>
      </c>
      <c r="I9" s="42" t="s">
        <v>0</v>
      </c>
    </row>
    <row r="10" spans="1:9" ht="17" customHeight="1">
      <c r="A10" s="43"/>
      <c r="B10" s="244"/>
      <c r="C10" s="245"/>
      <c r="D10" s="245"/>
      <c r="E10" s="245"/>
      <c r="F10" s="246"/>
      <c r="G10" s="244"/>
      <c r="H10" s="247"/>
      <c r="I10" s="27"/>
    </row>
    <row r="11" spans="1:9" ht="17" customHeight="1">
      <c r="A11" s="28">
        <v>30</v>
      </c>
      <c r="B11" s="248"/>
      <c r="C11" s="248"/>
      <c r="D11" s="248"/>
      <c r="E11" s="248"/>
      <c r="F11" s="248"/>
      <c r="G11" s="644" t="s">
        <v>32</v>
      </c>
      <c r="H11" s="645"/>
      <c r="I11" s="33">
        <v>30</v>
      </c>
    </row>
    <row r="12" spans="1:9" ht="17" customHeight="1">
      <c r="A12" s="44"/>
      <c r="B12" s="641" t="s">
        <v>45</v>
      </c>
      <c r="C12" s="642"/>
      <c r="D12" s="642"/>
      <c r="E12" s="642"/>
      <c r="F12" s="643"/>
      <c r="G12" s="249"/>
      <c r="H12" s="250"/>
      <c r="I12" s="39"/>
    </row>
    <row r="13" spans="1:9" s="20" customFormat="1" ht="17" customHeight="1" thickBot="1">
      <c r="A13" s="45" t="s">
        <v>1</v>
      </c>
      <c r="B13" s="251"/>
      <c r="C13" s="252"/>
      <c r="D13" s="252"/>
      <c r="E13" s="252"/>
      <c r="F13" s="253"/>
      <c r="G13" s="254"/>
      <c r="H13" s="255"/>
      <c r="I13" s="42" t="s">
        <v>1</v>
      </c>
    </row>
    <row r="14" spans="1:9" ht="17" customHeight="1">
      <c r="A14" s="46"/>
      <c r="B14" s="47">
        <v>800591996</v>
      </c>
      <c r="C14" s="48"/>
      <c r="D14" s="47">
        <v>800164256</v>
      </c>
      <c r="E14" s="47"/>
      <c r="F14" s="49"/>
      <c r="G14" s="50">
        <v>800534134</v>
      </c>
      <c r="H14" s="47">
        <v>800606592</v>
      </c>
      <c r="I14" s="51"/>
    </row>
    <row r="15" spans="1:9" ht="17" customHeight="1">
      <c r="A15" s="52" t="s">
        <v>2</v>
      </c>
      <c r="B15" s="53"/>
      <c r="C15" s="54" t="s">
        <v>101</v>
      </c>
      <c r="D15" s="55"/>
      <c r="E15" s="56" t="s">
        <v>115</v>
      </c>
      <c r="F15" s="56"/>
      <c r="G15" s="57" t="s">
        <v>116</v>
      </c>
      <c r="H15" s="58" t="s">
        <v>117</v>
      </c>
      <c r="I15" s="59" t="s">
        <v>2</v>
      </c>
    </row>
    <row r="16" spans="1:9" ht="17" customHeight="1">
      <c r="A16" s="60"/>
      <c r="B16" s="61" t="s">
        <v>88</v>
      </c>
      <c r="C16" s="62" t="str">
        <f t="shared" ref="C16:F16" si="3">"# " &amp; VALUE(RIGHT(B16,2)+1)</f>
        <v># 10</v>
      </c>
      <c r="D16" s="63" t="s">
        <v>87</v>
      </c>
      <c r="E16" s="63" t="str">
        <f t="shared" si="3"/>
        <v># 2</v>
      </c>
      <c r="F16" s="63" t="str">
        <f t="shared" si="3"/>
        <v># 3</v>
      </c>
      <c r="G16" s="64" t="s">
        <v>118</v>
      </c>
      <c r="H16" s="63" t="s">
        <v>118</v>
      </c>
      <c r="I16" s="65"/>
    </row>
    <row r="17" spans="1:9" s="20" customFormat="1" ht="17" customHeight="1" thickBot="1">
      <c r="A17" s="45" t="s">
        <v>3</v>
      </c>
      <c r="B17" s="66" t="s">
        <v>24</v>
      </c>
      <c r="C17" s="67"/>
      <c r="D17" s="68"/>
      <c r="E17" s="68"/>
      <c r="F17" s="68"/>
      <c r="G17" s="69"/>
      <c r="H17" s="68"/>
      <c r="I17" s="70" t="s">
        <v>16</v>
      </c>
    </row>
    <row r="18" spans="1:9" s="20" customFormat="1" ht="17" customHeight="1">
      <c r="A18" s="45"/>
      <c r="B18" s="71" t="s">
        <v>17</v>
      </c>
      <c r="C18" s="37" t="str">
        <f>C76</f>
        <v xml:space="preserve"> </v>
      </c>
      <c r="D18" s="37" t="str">
        <f>D76</f>
        <v xml:space="preserve">愛．回家之開心速遞  Lo And Behold </v>
      </c>
      <c r="E18" s="37"/>
      <c r="F18" s="72"/>
      <c r="G18" s="615" t="s">
        <v>73</v>
      </c>
      <c r="H18" s="619"/>
      <c r="I18" s="74"/>
    </row>
    <row r="19" spans="1:9" ht="17" customHeight="1">
      <c r="A19" s="75" t="s">
        <v>2</v>
      </c>
      <c r="B19" s="76" t="s">
        <v>139</v>
      </c>
      <c r="C19" s="76" t="str">
        <f t="shared" ref="C19:F19" si="4">B78</f>
        <v># 2779</v>
      </c>
      <c r="D19" s="76" t="str">
        <f t="shared" si="4"/>
        <v># 2780</v>
      </c>
      <c r="E19" s="76" t="str">
        <f t="shared" si="4"/>
        <v># 2781</v>
      </c>
      <c r="F19" s="77" t="str">
        <f t="shared" si="4"/>
        <v># 2782</v>
      </c>
      <c r="G19" s="31" t="str">
        <f>D55</f>
        <v># 21</v>
      </c>
      <c r="H19" s="76" t="str">
        <f>"# " &amp; VALUE(RIGHT(G19,2)+1)</f>
        <v># 22</v>
      </c>
      <c r="I19" s="59" t="s">
        <v>2</v>
      </c>
    </row>
    <row r="20" spans="1:9" ht="17" customHeight="1">
      <c r="A20" s="78"/>
      <c r="B20" s="256" t="s">
        <v>58</v>
      </c>
      <c r="C20" s="257"/>
      <c r="D20" s="257"/>
      <c r="E20" s="257" t="s">
        <v>52</v>
      </c>
      <c r="F20" s="257"/>
      <c r="G20" s="257"/>
      <c r="H20" s="257"/>
      <c r="I20" s="79"/>
    </row>
    <row r="21" spans="1:9" s="20" customFormat="1" ht="17" customHeight="1" thickBot="1">
      <c r="A21" s="15" t="s">
        <v>4</v>
      </c>
      <c r="B21" s="258" t="s">
        <v>119</v>
      </c>
      <c r="C21" s="257" t="str">
        <f t="shared" ref="C21:F21" si="5">"# " &amp; VALUE(RIGHT(B21,4)+1)</f>
        <v># 1640</v>
      </c>
      <c r="D21" s="259" t="str">
        <f t="shared" si="5"/>
        <v># 1641</v>
      </c>
      <c r="E21" s="257" t="str">
        <f t="shared" si="5"/>
        <v># 1642</v>
      </c>
      <c r="F21" s="259" t="str">
        <f t="shared" si="5"/>
        <v># 1643</v>
      </c>
      <c r="G21" s="257" t="str">
        <f t="shared" ref="G21:H21" si="6">"# " &amp; VALUE(RIGHT(F21,4)+1)</f>
        <v># 1644</v>
      </c>
      <c r="H21" s="259" t="str">
        <f t="shared" si="6"/>
        <v># 1645</v>
      </c>
      <c r="I21" s="70" t="s">
        <v>4</v>
      </c>
    </row>
    <row r="22" spans="1:9" ht="17" customHeight="1">
      <c r="A22" s="80"/>
      <c r="B22" s="49" t="s">
        <v>17</v>
      </c>
      <c r="C22" s="36"/>
      <c r="D22" s="36" t="str">
        <f>D91</f>
        <v>奢遊記  Journey To The Wealthy West (12 EPI)</v>
      </c>
      <c r="E22" s="37"/>
      <c r="F22" s="81"/>
      <c r="G22" s="71">
        <v>800568034</v>
      </c>
      <c r="H22" s="82"/>
      <c r="I22" s="83"/>
    </row>
    <row r="23" spans="1:9" ht="17" customHeight="1">
      <c r="A23" s="84" t="s">
        <v>2</v>
      </c>
      <c r="B23" s="29" t="s">
        <v>90</v>
      </c>
      <c r="C23" s="76" t="str">
        <f>B92</f>
        <v># 6</v>
      </c>
      <c r="D23" s="76" t="str">
        <f>"# " &amp; VALUE(RIGHT(C23,2)+1)</f>
        <v># 7</v>
      </c>
      <c r="E23" s="76" t="str">
        <f>"# " &amp; VALUE(RIGHT(D23,2)+1)</f>
        <v># 8</v>
      </c>
      <c r="F23" s="77" t="str">
        <f>"# " &amp; VALUE(RIGHT(E23,2)+1)</f>
        <v># 9</v>
      </c>
      <c r="G23" s="85"/>
      <c r="H23" s="86"/>
      <c r="I23" s="59" t="s">
        <v>2</v>
      </c>
    </row>
    <row r="24" spans="1:9" ht="17" customHeight="1">
      <c r="A24" s="87"/>
      <c r="B24" s="88" t="s">
        <v>17</v>
      </c>
      <c r="C24" s="89"/>
      <c r="D24" s="90" t="s">
        <v>43</v>
      </c>
      <c r="E24" s="90"/>
      <c r="F24" s="90"/>
      <c r="G24" s="85"/>
      <c r="H24" s="86"/>
      <c r="I24" s="79"/>
    </row>
    <row r="25" spans="1:9" ht="17" customHeight="1">
      <c r="A25" s="87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615" t="s">
        <v>98</v>
      </c>
      <c r="H25" s="646"/>
      <c r="I25" s="79"/>
    </row>
    <row r="26" spans="1:9" ht="17" customHeight="1">
      <c r="A26" s="87"/>
      <c r="B26" s="62" t="str">
        <f>LEFT($H$35,5) &amp; " # " &amp; VALUE(RIGHT($H$35,3)-1)</f>
        <v>新聞掏寶  # 296</v>
      </c>
      <c r="C26" s="62" t="str">
        <f>B57</f>
        <v>㇐個人去旅行 #1</v>
      </c>
      <c r="D26" s="93" t="s">
        <v>145</v>
      </c>
      <c r="E26" s="85" t="str">
        <f>D57</f>
        <v>地球村民  #5</v>
      </c>
      <c r="F26" s="73" t="s">
        <v>144</v>
      </c>
      <c r="G26" s="613" t="s">
        <v>99</v>
      </c>
      <c r="H26" s="614"/>
      <c r="I26" s="79"/>
    </row>
    <row r="27" spans="1:9" s="20" customFormat="1" ht="17" customHeight="1" thickBot="1">
      <c r="A27" s="95" t="s">
        <v>5</v>
      </c>
      <c r="B27" s="96"/>
      <c r="C27" s="64"/>
      <c r="D27" s="31"/>
      <c r="E27" s="31"/>
      <c r="F27" s="31"/>
      <c r="G27" s="85" t="s">
        <v>141</v>
      </c>
      <c r="H27" s="94" t="s">
        <v>142</v>
      </c>
      <c r="I27" s="74" t="s">
        <v>5</v>
      </c>
    </row>
    <row r="28" spans="1:9" ht="17" customHeight="1">
      <c r="A28" s="97"/>
      <c r="B28" s="49" t="s">
        <v>17</v>
      </c>
      <c r="C28" s="36"/>
      <c r="D28" s="36"/>
      <c r="E28" s="36"/>
      <c r="F28" s="98"/>
      <c r="G28" s="99"/>
      <c r="H28" s="86"/>
      <c r="I28" s="51"/>
    </row>
    <row r="29" spans="1:9" ht="17" customHeight="1">
      <c r="A29" s="100" t="s">
        <v>2</v>
      </c>
      <c r="B29" s="56"/>
      <c r="C29" s="101"/>
      <c r="D29" s="102" t="str">
        <f>D81</f>
        <v>正義女神 Themis (25 EPI)</v>
      </c>
      <c r="E29" s="103"/>
      <c r="F29" s="62"/>
      <c r="G29" s="104"/>
      <c r="H29" s="105"/>
      <c r="I29" s="59" t="s">
        <v>2</v>
      </c>
    </row>
    <row r="30" spans="1:9" ht="17" customHeight="1">
      <c r="A30" s="97"/>
      <c r="B30" s="63" t="s">
        <v>90</v>
      </c>
      <c r="C30" s="63" t="str">
        <f>"# " &amp; VALUE(RIGHT(C82,2)-1)</f>
        <v># 6</v>
      </c>
      <c r="D30" s="63" t="str">
        <f>"# " &amp; VALUE(RIGHT(D82,2)-1)</f>
        <v># 7</v>
      </c>
      <c r="E30" s="63" t="str">
        <f>"# " &amp; VALUE(RIGHT(E82,2)-1)</f>
        <v># 8</v>
      </c>
      <c r="F30" s="62" t="str">
        <f>"# " &amp; VALUE(RIGHT(F82,2)-1)</f>
        <v># 9</v>
      </c>
      <c r="G30" s="85"/>
      <c r="H30" s="86"/>
      <c r="I30" s="79"/>
    </row>
    <row r="31" spans="1:9" s="20" customFormat="1" ht="17" customHeight="1" thickBot="1">
      <c r="A31" s="106" t="s">
        <v>6</v>
      </c>
      <c r="B31" s="76"/>
      <c r="C31" s="76"/>
      <c r="D31" s="76"/>
      <c r="E31" s="76"/>
      <c r="F31" s="77"/>
      <c r="G31" s="88" t="s">
        <v>24</v>
      </c>
      <c r="H31" s="107"/>
      <c r="I31" s="70" t="s">
        <v>6</v>
      </c>
    </row>
    <row r="32" spans="1:9" ht="17" customHeight="1">
      <c r="A32" s="108"/>
      <c r="B32" s="49" t="s">
        <v>17</v>
      </c>
      <c r="C32" s="102"/>
      <c r="D32" s="35" t="s">
        <v>51</v>
      </c>
      <c r="E32" s="37"/>
      <c r="F32" s="37"/>
      <c r="G32" s="37"/>
      <c r="H32" s="109"/>
      <c r="I32" s="110"/>
    </row>
    <row r="33" spans="1:9" ht="17" customHeight="1">
      <c r="A33" s="111" t="s">
        <v>2</v>
      </c>
      <c r="B33" s="76" t="str">
        <f>B9</f>
        <v># 95</v>
      </c>
      <c r="C33" s="76" t="str">
        <f>C9</f>
        <v># 96</v>
      </c>
      <c r="D33" s="76" t="str">
        <f>D9</f>
        <v># 97</v>
      </c>
      <c r="E33" s="76" t="str">
        <f>E9</f>
        <v># 98</v>
      </c>
      <c r="F33" s="76" t="str">
        <f>F9</f>
        <v># 99</v>
      </c>
      <c r="G33" s="76" t="str">
        <f>"# " &amp; VALUE(RIGHT(F33,2)+1)</f>
        <v># 100</v>
      </c>
      <c r="H33" s="76" t="str">
        <f>H9</f>
        <v># 101</v>
      </c>
      <c r="I33" s="112" t="s">
        <v>2</v>
      </c>
    </row>
    <row r="34" spans="1:9" ht="17" customHeight="1">
      <c r="A34" s="87"/>
      <c r="B34" s="113" t="s">
        <v>17</v>
      </c>
      <c r="C34" s="63"/>
      <c r="D34" s="63" t="s">
        <v>41</v>
      </c>
      <c r="E34" s="63"/>
      <c r="F34" s="63"/>
      <c r="G34" s="114" t="s">
        <v>20</v>
      </c>
      <c r="H34" s="115" t="s">
        <v>68</v>
      </c>
      <c r="I34" s="116"/>
    </row>
    <row r="35" spans="1:9" ht="17" customHeight="1">
      <c r="A35" s="87"/>
      <c r="B35" s="63" t="s">
        <v>123</v>
      </c>
      <c r="C35" s="63" t="str">
        <f>B61</f>
        <v># 2106</v>
      </c>
      <c r="D35" s="63" t="str">
        <f>C61</f>
        <v># 2107</v>
      </c>
      <c r="E35" s="63" t="str">
        <f>D61</f>
        <v># 2108</v>
      </c>
      <c r="F35" s="63" t="str">
        <f>E61</f>
        <v># 2109</v>
      </c>
      <c r="G35" s="117" t="s">
        <v>146</v>
      </c>
      <c r="H35" s="118" t="s">
        <v>143</v>
      </c>
      <c r="I35" s="116"/>
    </row>
    <row r="36" spans="1:9" s="20" customFormat="1" ht="17" customHeight="1" thickBot="1">
      <c r="A36" s="95" t="s">
        <v>7</v>
      </c>
      <c r="B36" s="76"/>
      <c r="C36" s="76"/>
      <c r="D36" s="76"/>
      <c r="E36" s="76"/>
      <c r="F36" s="119">
        <v>1255</v>
      </c>
      <c r="G36" s="120"/>
      <c r="H36" s="121" t="s">
        <v>69</v>
      </c>
      <c r="I36" s="14" t="s">
        <v>7</v>
      </c>
    </row>
    <row r="37" spans="1:9" ht="17" customHeight="1">
      <c r="A37" s="122"/>
      <c r="B37" s="123" t="s">
        <v>17</v>
      </c>
      <c r="C37" s="36"/>
      <c r="D37" s="36" t="s">
        <v>52</v>
      </c>
      <c r="E37" s="36"/>
      <c r="F37" s="98"/>
      <c r="G37" s="114" t="s">
        <v>20</v>
      </c>
      <c r="H37" s="124" t="s">
        <v>49</v>
      </c>
      <c r="I37" s="125"/>
    </row>
    <row r="38" spans="1:9" ht="17" customHeight="1">
      <c r="A38" s="78"/>
      <c r="B38" s="63" t="str">
        <f>B21</f>
        <v># 1639</v>
      </c>
      <c r="C38" s="63" t="str">
        <f>C21</f>
        <v># 1640</v>
      </c>
      <c r="D38" s="63" t="str">
        <f t="shared" ref="D38" si="7">"# " &amp; VALUE(RIGHT(C38,4)+1)</f>
        <v># 1641</v>
      </c>
      <c r="E38" s="63" t="str">
        <f>E21</f>
        <v># 1642</v>
      </c>
      <c r="F38" s="62" t="str">
        <f>F21</f>
        <v># 1643</v>
      </c>
      <c r="G38" s="126" t="s">
        <v>75</v>
      </c>
      <c r="I38" s="116"/>
    </row>
    <row r="39" spans="1:9" ht="17" customHeight="1">
      <c r="A39" s="52" t="s">
        <v>2</v>
      </c>
      <c r="B39" s="76"/>
      <c r="C39" s="76"/>
      <c r="D39" s="76"/>
      <c r="E39" s="76"/>
      <c r="F39" s="127">
        <v>1320</v>
      </c>
      <c r="G39" s="128" t="s">
        <v>125</v>
      </c>
      <c r="H39" s="129" t="s">
        <v>156</v>
      </c>
      <c r="I39" s="130" t="s">
        <v>2</v>
      </c>
    </row>
    <row r="40" spans="1:9" ht="17" customHeight="1">
      <c r="A40" s="131"/>
      <c r="B40" s="260" t="s">
        <v>57</v>
      </c>
      <c r="C40" s="261"/>
      <c r="D40" s="248"/>
      <c r="E40" s="262"/>
      <c r="F40" s="262"/>
      <c r="G40" s="302" t="s">
        <v>65</v>
      </c>
      <c r="H40" s="132" t="s">
        <v>48</v>
      </c>
      <c r="I40" s="116"/>
    </row>
    <row r="41" spans="1:9" ht="17" customHeight="1" thickBot="1">
      <c r="A41" s="78"/>
      <c r="B41" s="263"/>
      <c r="C41" s="264"/>
      <c r="D41" s="264" t="s">
        <v>53</v>
      </c>
      <c r="E41" s="264"/>
      <c r="F41" s="257"/>
      <c r="G41" s="335" t="s">
        <v>147</v>
      </c>
      <c r="H41" s="132"/>
      <c r="I41" s="116"/>
    </row>
    <row r="42" spans="1:9" s="20" customFormat="1" ht="17" customHeight="1" thickBot="1">
      <c r="A42" s="134" t="s">
        <v>8</v>
      </c>
      <c r="B42" s="263" t="s">
        <v>120</v>
      </c>
      <c r="C42" s="257" t="str">
        <f>"# " &amp; VALUE(RIGHT(B42,4)+1)</f>
        <v># 1952</v>
      </c>
      <c r="D42" s="257" t="str">
        <f>"# " &amp; VALUE(RIGHT(C42,4)+1)</f>
        <v># 1953</v>
      </c>
      <c r="E42" s="257" t="str">
        <f>"# " &amp; VALUE(RIGHT(D42,4)+1)</f>
        <v># 1954</v>
      </c>
      <c r="F42" s="257" t="str">
        <f>"# " &amp; VALUE(RIGHT(E42,4)+1)</f>
        <v># 1955</v>
      </c>
      <c r="G42" s="288" t="s">
        <v>21</v>
      </c>
      <c r="H42" s="94"/>
      <c r="I42" s="14" t="s">
        <v>8</v>
      </c>
    </row>
    <row r="43" spans="1:9" ht="17" customHeight="1">
      <c r="A43" s="108"/>
      <c r="B43" s="257"/>
      <c r="C43" s="259"/>
      <c r="D43" s="257"/>
      <c r="E43" s="257"/>
      <c r="F43" s="265">
        <v>1405</v>
      </c>
      <c r="G43" s="114" t="s">
        <v>20</v>
      </c>
      <c r="H43" s="135" t="s">
        <v>23</v>
      </c>
      <c r="I43" s="51"/>
    </row>
    <row r="44" spans="1:9" ht="17" customHeight="1">
      <c r="A44" s="87"/>
      <c r="B44" s="123" t="s">
        <v>17</v>
      </c>
      <c r="C44" s="37"/>
      <c r="D44" s="37" t="str">
        <f>D76</f>
        <v xml:space="preserve">愛．回家之開心速遞  Lo And Behold </v>
      </c>
      <c r="E44" s="37"/>
      <c r="F44" s="37"/>
      <c r="G44" s="93"/>
      <c r="H44" s="102" t="str">
        <f>G70</f>
        <v>新聞透視 # 15</v>
      </c>
      <c r="I44" s="79"/>
    </row>
    <row r="45" spans="1:9" ht="17" customHeight="1">
      <c r="A45" s="136" t="s">
        <v>2</v>
      </c>
      <c r="B45" s="29" t="str">
        <f>B19</f>
        <v># 2778</v>
      </c>
      <c r="C45" s="63" t="str">
        <f>C19</f>
        <v># 2779</v>
      </c>
      <c r="D45" s="76" t="str">
        <f>C78</f>
        <v># 2780</v>
      </c>
      <c r="E45" s="76" t="str">
        <f>D78</f>
        <v># 2781</v>
      </c>
      <c r="F45" s="76" t="str">
        <f>E78</f>
        <v># 2782</v>
      </c>
      <c r="G45" s="64"/>
      <c r="H45" s="137"/>
      <c r="I45" s="59" t="s">
        <v>2</v>
      </c>
    </row>
    <row r="46" spans="1:9" ht="17" customHeight="1">
      <c r="A46" s="138"/>
      <c r="B46" s="123" t="s">
        <v>17</v>
      </c>
      <c r="C46" s="36"/>
      <c r="D46" s="36"/>
      <c r="E46" s="36"/>
      <c r="F46" s="36"/>
      <c r="G46" s="126"/>
      <c r="H46" s="135" t="s">
        <v>23</v>
      </c>
      <c r="I46" s="139"/>
    </row>
    <row r="47" spans="1:9" s="20" customFormat="1" ht="17" customHeight="1" thickBot="1">
      <c r="A47" s="140">
        <v>1500</v>
      </c>
      <c r="B47" s="85"/>
      <c r="C47" s="56"/>
      <c r="D47" s="56" t="s">
        <v>85</v>
      </c>
      <c r="E47" s="56"/>
      <c r="F47" s="56"/>
      <c r="G47" s="126" t="s">
        <v>100</v>
      </c>
      <c r="H47" s="141" t="str">
        <f>G86</f>
        <v>J Music # 102</v>
      </c>
      <c r="I47" s="142">
        <v>1500</v>
      </c>
    </row>
    <row r="48" spans="1:9" ht="17" customHeight="1">
      <c r="A48" s="143"/>
      <c r="B48" s="61" t="s">
        <v>140</v>
      </c>
      <c r="C48" s="63" t="str">
        <f>B88</f>
        <v># 23</v>
      </c>
      <c r="D48" s="63" t="str">
        <f>"# " &amp; VALUE(RIGHT(C48,2)+1)</f>
        <v># 24</v>
      </c>
      <c r="E48" s="63" t="str">
        <f>"# " &amp; VALUE(RIGHT(D48,2)+1)</f>
        <v># 25</v>
      </c>
      <c r="F48" s="63" t="str">
        <f>"# " &amp; VALUE(RIGHT(E48,2)+1)</f>
        <v># 26</v>
      </c>
      <c r="G48" s="93"/>
      <c r="H48" s="54"/>
      <c r="I48" s="144"/>
    </row>
    <row r="49" spans="1:9" ht="17" customHeight="1">
      <c r="A49" s="145">
        <v>30</v>
      </c>
      <c r="B49" s="146"/>
      <c r="C49" s="76"/>
      <c r="D49" s="76"/>
      <c r="E49" s="76"/>
      <c r="F49" s="76"/>
      <c r="G49" s="147"/>
      <c r="H49" s="148"/>
      <c r="I49" s="59" t="s">
        <v>2</v>
      </c>
    </row>
    <row r="50" spans="1:9" ht="17" customHeight="1">
      <c r="A50" s="138"/>
      <c r="B50" s="149" t="s">
        <v>17</v>
      </c>
      <c r="C50" s="150"/>
      <c r="D50" s="151" t="s">
        <v>43</v>
      </c>
      <c r="E50" s="90"/>
      <c r="F50" s="90"/>
      <c r="G50" s="93"/>
      <c r="H50" s="135" t="s">
        <v>23</v>
      </c>
      <c r="I50" s="79"/>
    </row>
    <row r="51" spans="1:9" ht="17" customHeight="1">
      <c r="A51" s="138"/>
      <c r="B51" s="49" t="s">
        <v>17</v>
      </c>
      <c r="C51" s="113"/>
      <c r="D51" s="152" t="str">
        <f>D22</f>
        <v>奢遊記  Journey To The Wealthy West (12 EPI)</v>
      </c>
      <c r="E51" s="37"/>
      <c r="F51" s="37"/>
      <c r="G51" s="93"/>
      <c r="H51" s="141" t="str">
        <f>G77</f>
        <v>退休有乜計 #1</v>
      </c>
      <c r="I51" s="79"/>
    </row>
    <row r="52" spans="1:9" s="20" customFormat="1" ht="17" customHeight="1" thickBot="1">
      <c r="A52" s="140">
        <v>1600</v>
      </c>
      <c r="B52" s="29" t="str">
        <f>B23</f>
        <v># 5</v>
      </c>
      <c r="C52" s="76" t="str">
        <f>C23</f>
        <v># 6</v>
      </c>
      <c r="D52" s="76" t="str">
        <f>"# " &amp; VALUE(RIGHT(C52,2)+1)</f>
        <v># 7</v>
      </c>
      <c r="E52" s="76" t="str">
        <f>"# " &amp; VALUE(RIGHT(D52,2)+1)</f>
        <v># 8</v>
      </c>
      <c r="F52" s="76" t="str">
        <f>"# " &amp; VALUE(RIGHT(E52,2)+1)</f>
        <v># 9</v>
      </c>
      <c r="G52" s="153"/>
      <c r="H52" s="54"/>
      <c r="I52" s="142">
        <v>1600</v>
      </c>
    </row>
    <row r="53" spans="1:9" ht="17" customHeight="1">
      <c r="A53" s="80"/>
      <c r="B53" s="154" t="s">
        <v>70</v>
      </c>
      <c r="C53" s="92" t="s">
        <v>72</v>
      </c>
      <c r="D53" s="71" t="s">
        <v>74</v>
      </c>
      <c r="E53" s="91"/>
      <c r="F53" s="49" t="s">
        <v>79</v>
      </c>
      <c r="G53" s="114" t="s">
        <v>20</v>
      </c>
      <c r="H53" s="135" t="s">
        <v>23</v>
      </c>
      <c r="I53" s="83"/>
    </row>
    <row r="54" spans="1:9" ht="17" customHeight="1">
      <c r="A54" s="138"/>
      <c r="B54" s="155" t="s">
        <v>111</v>
      </c>
      <c r="C54" s="156" t="s">
        <v>71</v>
      </c>
      <c r="D54" s="615" t="s">
        <v>73</v>
      </c>
      <c r="E54" s="616"/>
      <c r="F54" s="157" t="s">
        <v>112</v>
      </c>
      <c r="G54" s="133" t="s">
        <v>104</v>
      </c>
      <c r="H54" s="158"/>
      <c r="I54" s="159"/>
    </row>
    <row r="55" spans="1:9" ht="16.75" customHeight="1">
      <c r="A55" s="145">
        <v>30</v>
      </c>
      <c r="B55" s="96" t="s">
        <v>124</v>
      </c>
      <c r="C55" s="31" t="s">
        <v>125</v>
      </c>
      <c r="D55" s="31" t="s">
        <v>126</v>
      </c>
      <c r="E55" s="77" t="str">
        <f>"# " &amp; VALUE(RIGHT(D55,2)+1)</f>
        <v># 22</v>
      </c>
      <c r="F55" s="31" t="s">
        <v>88</v>
      </c>
      <c r="G55" s="153"/>
      <c r="H55" s="54" t="str">
        <f>G81</f>
        <v>唱錢 #11</v>
      </c>
      <c r="I55" s="160">
        <v>30</v>
      </c>
    </row>
    <row r="56" spans="1:9" ht="17" customHeight="1">
      <c r="A56" s="138"/>
      <c r="B56" s="154" t="s">
        <v>128</v>
      </c>
      <c r="C56" s="161" t="s">
        <v>76</v>
      </c>
      <c r="D56" s="23" t="s">
        <v>84</v>
      </c>
      <c r="E56" s="162" t="s">
        <v>47</v>
      </c>
      <c r="F56" s="163" t="s">
        <v>67</v>
      </c>
      <c r="G56" s="114" t="s">
        <v>20</v>
      </c>
      <c r="H56" s="62"/>
      <c r="I56" s="139"/>
    </row>
    <row r="57" spans="1:9" ht="17" customHeight="1">
      <c r="A57" s="138"/>
      <c r="B57" s="164" t="s">
        <v>129</v>
      </c>
      <c r="C57" s="62" t="s">
        <v>165</v>
      </c>
      <c r="D57" s="126" t="s">
        <v>130</v>
      </c>
      <c r="E57" s="165" t="s">
        <v>131</v>
      </c>
      <c r="F57" s="166" t="s">
        <v>132</v>
      </c>
      <c r="G57" s="133" t="str">
        <f>G35</f>
        <v>還原神之食 #13</v>
      </c>
      <c r="H57" s="62"/>
      <c r="I57" s="139"/>
    </row>
    <row r="58" spans="1:9" s="20" customFormat="1" ht="17" customHeight="1" thickBot="1">
      <c r="A58" s="140">
        <v>1700</v>
      </c>
      <c r="B58" s="167" t="s">
        <v>127</v>
      </c>
      <c r="C58" s="77" t="s">
        <v>95</v>
      </c>
      <c r="D58" s="120" t="s">
        <v>83</v>
      </c>
      <c r="E58" s="168" t="s">
        <v>46</v>
      </c>
      <c r="F58" s="30" t="s">
        <v>108</v>
      </c>
      <c r="G58" s="120"/>
      <c r="H58" s="62"/>
      <c r="I58" s="142">
        <v>1700</v>
      </c>
    </row>
    <row r="59" spans="1:9" ht="17" customHeight="1">
      <c r="A59" s="80"/>
      <c r="B59" s="37" t="s">
        <v>40</v>
      </c>
      <c r="C59" s="169"/>
      <c r="D59" s="49"/>
      <c r="E59" s="49"/>
      <c r="F59" s="49"/>
      <c r="G59" s="114" t="s">
        <v>20</v>
      </c>
      <c r="H59" s="135" t="s">
        <v>23</v>
      </c>
      <c r="I59" s="83"/>
    </row>
    <row r="60" spans="1:9" ht="17" customHeight="1">
      <c r="A60" s="138"/>
      <c r="B60" s="49"/>
      <c r="C60" s="63"/>
      <c r="D60" s="55" t="s">
        <v>39</v>
      </c>
      <c r="E60" s="6"/>
      <c r="F60" s="6"/>
      <c r="G60" s="126" t="s">
        <v>148</v>
      </c>
      <c r="H60" s="104" t="str">
        <f>H35</f>
        <v>新聞掏寶 # 297</v>
      </c>
      <c r="I60" s="139"/>
    </row>
    <row r="61" spans="1:9" ht="17" customHeight="1">
      <c r="A61" s="145">
        <v>30</v>
      </c>
      <c r="B61" s="76" t="s">
        <v>122</v>
      </c>
      <c r="C61" s="76" t="str">
        <f>"# " &amp; VALUE(RIGHT(B61,4)+1)</f>
        <v># 2107</v>
      </c>
      <c r="D61" s="76" t="str">
        <f>"# " &amp; VALUE(RIGHT(C61,4)+1)</f>
        <v># 2108</v>
      </c>
      <c r="E61" s="76" t="str">
        <f>"# " &amp; VALUE(RIGHT(D61,4)+1)</f>
        <v># 2109</v>
      </c>
      <c r="F61" s="76" t="str">
        <f>"# " &amp; VALUE(RIGHT(E61,4)+1)</f>
        <v># 2110</v>
      </c>
      <c r="G61" s="120" t="str">
        <f>C58</f>
        <v># 10</v>
      </c>
      <c r="H61" s="170"/>
      <c r="I61" s="160">
        <v>30</v>
      </c>
    </row>
    <row r="62" spans="1:9" ht="17" customHeight="1">
      <c r="A62" s="171"/>
      <c r="B62" s="123" t="s">
        <v>96</v>
      </c>
      <c r="C62" s="113"/>
      <c r="D62" s="113"/>
      <c r="E62" s="113"/>
      <c r="F62" s="91" t="s">
        <v>18</v>
      </c>
      <c r="G62" s="114" t="s">
        <v>20</v>
      </c>
      <c r="H62" s="283" t="s">
        <v>62</v>
      </c>
      <c r="I62" s="139"/>
    </row>
    <row r="63" spans="1:9" ht="17" customHeight="1">
      <c r="A63" s="138"/>
      <c r="B63" s="55"/>
      <c r="C63" s="55"/>
      <c r="D63" s="55" t="s">
        <v>89</v>
      </c>
      <c r="E63" s="55"/>
      <c r="F63" s="172"/>
      <c r="G63" s="126" t="str">
        <f>G41</f>
        <v>周六聊Teen谷 # 14</v>
      </c>
      <c r="H63" s="264" t="s">
        <v>157</v>
      </c>
      <c r="I63" s="139"/>
    </row>
    <row r="64" spans="1:9" s="20" customFormat="1" ht="17" customHeight="1" thickBot="1">
      <c r="A64" s="140">
        <v>1800</v>
      </c>
      <c r="B64" s="61" t="s">
        <v>95</v>
      </c>
      <c r="C64" s="63" t="str">
        <f>"# " &amp; VALUE(RIGHT(B64,2)+1)</f>
        <v># 11</v>
      </c>
      <c r="D64" s="63" t="str">
        <f>"# " &amp; VALUE(RIGHT(C64,2)+1)</f>
        <v># 12</v>
      </c>
      <c r="E64" s="63" t="str">
        <f>"# " &amp; VALUE(RIGHT(D64,2)+1)</f>
        <v># 13</v>
      </c>
      <c r="F64" s="62" t="str">
        <f>"# " &amp; VALUE(RIGHT(E64,2)+1)</f>
        <v># 14</v>
      </c>
      <c r="G64" s="30"/>
      <c r="H64" s="334" t="s">
        <v>54</v>
      </c>
      <c r="I64" s="142">
        <v>1800</v>
      </c>
    </row>
    <row r="65" spans="1:9" ht="17" customHeight="1">
      <c r="A65" s="138"/>
      <c r="B65" s="61"/>
      <c r="C65" s="63"/>
      <c r="D65" s="63"/>
      <c r="E65" s="63"/>
      <c r="F65" s="62"/>
      <c r="G65" s="617" t="s">
        <v>73</v>
      </c>
      <c r="H65" s="638"/>
      <c r="I65" s="39"/>
    </row>
    <row r="66" spans="1:9" ht="17" customHeight="1" thickBot="1">
      <c r="A66" s="145">
        <v>30</v>
      </c>
      <c r="B66" s="173"/>
      <c r="C66" s="41"/>
      <c r="D66" s="41"/>
      <c r="E66" s="41"/>
      <c r="F66" s="174"/>
      <c r="G66" s="40" t="str">
        <f>D55</f>
        <v># 21</v>
      </c>
      <c r="H66" s="175" t="str">
        <f>"# " &amp; VALUE(RIGHT(G66,2)+1)</f>
        <v># 22</v>
      </c>
      <c r="I66" s="33">
        <v>30</v>
      </c>
    </row>
    <row r="67" spans="1:9" ht="17" customHeight="1">
      <c r="A67" s="176"/>
      <c r="B67" s="629" t="s">
        <v>44</v>
      </c>
      <c r="C67" s="630"/>
      <c r="D67" s="630"/>
      <c r="E67" s="630"/>
      <c r="F67" s="631"/>
      <c r="G67" s="622" t="s">
        <v>33</v>
      </c>
      <c r="H67" s="623"/>
      <c r="I67" s="39"/>
    </row>
    <row r="68" spans="1:9" s="20" customFormat="1" ht="12.65" customHeight="1" thickBot="1">
      <c r="A68" s="177">
        <v>1900</v>
      </c>
      <c r="B68" s="632"/>
      <c r="C68" s="633"/>
      <c r="D68" s="633"/>
      <c r="E68" s="633"/>
      <c r="F68" s="634"/>
      <c r="G68" s="266"/>
      <c r="H68" s="267"/>
      <c r="I68" s="178">
        <v>1900</v>
      </c>
    </row>
    <row r="69" spans="1:9" s="20" customFormat="1" ht="17" customHeight="1">
      <c r="A69" s="179"/>
      <c r="B69" s="632"/>
      <c r="C69" s="633"/>
      <c r="D69" s="633"/>
      <c r="E69" s="633"/>
      <c r="F69" s="634"/>
      <c r="G69" s="268" t="s">
        <v>60</v>
      </c>
      <c r="H69" s="269" t="s">
        <v>61</v>
      </c>
      <c r="I69" s="144"/>
    </row>
    <row r="70" spans="1:9" s="20" customFormat="1" ht="17" customHeight="1" thickBot="1">
      <c r="A70" s="179"/>
      <c r="B70" s="635"/>
      <c r="C70" s="636"/>
      <c r="D70" s="636"/>
      <c r="E70" s="636"/>
      <c r="F70" s="637"/>
      <c r="G70" s="264" t="s">
        <v>149</v>
      </c>
      <c r="H70" s="270" t="s">
        <v>150</v>
      </c>
      <c r="I70" s="180"/>
    </row>
    <row r="71" spans="1:9" s="20" customFormat="1" ht="17" customHeight="1" thickBot="1">
      <c r="A71" s="43">
        <v>30</v>
      </c>
      <c r="B71" s="624" t="s">
        <v>36</v>
      </c>
      <c r="C71" s="625"/>
      <c r="D71" s="625"/>
      <c r="E71" s="625"/>
      <c r="F71" s="626"/>
      <c r="G71" s="271" t="s">
        <v>55</v>
      </c>
      <c r="H71" s="271" t="s">
        <v>56</v>
      </c>
      <c r="I71" s="139">
        <v>30</v>
      </c>
    </row>
    <row r="72" spans="1:9" s="20" customFormat="1" ht="17" customHeight="1">
      <c r="A72" s="43"/>
      <c r="B72" s="272">
        <v>800653411</v>
      </c>
      <c r="C72" s="273"/>
      <c r="D72" s="274" t="s">
        <v>43</v>
      </c>
      <c r="E72" s="274"/>
      <c r="F72" s="275">
        <v>1935</v>
      </c>
      <c r="G72" s="276"/>
      <c r="H72" s="276">
        <v>1935</v>
      </c>
      <c r="I72" s="139"/>
    </row>
    <row r="73" spans="1:9" ht="17" customHeight="1">
      <c r="A73" s="183"/>
      <c r="B73" s="277" t="s">
        <v>59</v>
      </c>
      <c r="C73" s="278"/>
      <c r="D73" s="279"/>
      <c r="E73" s="278" t="s">
        <v>51</v>
      </c>
      <c r="F73" s="279"/>
      <c r="G73" s="278"/>
      <c r="H73" s="248"/>
      <c r="I73" s="184"/>
    </row>
    <row r="74" spans="1:9" ht="17" customHeight="1">
      <c r="A74" s="179"/>
      <c r="B74" s="263" t="s">
        <v>133</v>
      </c>
      <c r="C74" s="257" t="str">
        <f t="shared" ref="C74:F74" si="8">"# " &amp; VALUE(RIGHT(B74,2)+1)</f>
        <v># 97</v>
      </c>
      <c r="D74" s="257" t="str">
        <f t="shared" si="8"/>
        <v># 98</v>
      </c>
      <c r="E74" s="257" t="str">
        <f t="shared" si="8"/>
        <v># 99</v>
      </c>
      <c r="F74" s="257" t="str">
        <f t="shared" si="8"/>
        <v># 100</v>
      </c>
      <c r="G74" s="257" t="str">
        <f>"# " &amp; VALUE(RIGHT(F74,3)+1)</f>
        <v># 101</v>
      </c>
      <c r="H74" s="257" t="str">
        <f>"# " &amp; VALUE(RIGHT(G74,3)+1)</f>
        <v># 102</v>
      </c>
      <c r="I74" s="180"/>
    </row>
    <row r="75" spans="1:9" s="20" customFormat="1" ht="17" customHeight="1" thickBot="1">
      <c r="A75" s="179">
        <v>2000</v>
      </c>
      <c r="B75" s="280"/>
      <c r="C75" s="259"/>
      <c r="D75" s="281"/>
      <c r="E75" s="259"/>
      <c r="F75" s="281"/>
      <c r="G75" s="259"/>
      <c r="H75" s="259"/>
      <c r="I75" s="142">
        <v>2000</v>
      </c>
    </row>
    <row r="76" spans="1:9" s="20" customFormat="1" ht="16.75" customHeight="1">
      <c r="A76" s="143"/>
      <c r="B76" s="277" t="s">
        <v>50</v>
      </c>
      <c r="C76" s="282" t="s">
        <v>22</v>
      </c>
      <c r="D76" s="283" t="s">
        <v>34</v>
      </c>
      <c r="E76" s="283"/>
      <c r="F76" s="279"/>
      <c r="G76" s="284" t="s">
        <v>160</v>
      </c>
      <c r="H76" s="285" t="s">
        <v>80</v>
      </c>
      <c r="I76" s="185"/>
    </row>
    <row r="77" spans="1:9" s="20" customFormat="1" ht="16.75" customHeight="1">
      <c r="A77" s="186"/>
      <c r="B77" s="260"/>
      <c r="C77" s="262"/>
      <c r="D77" s="261"/>
      <c r="E77" s="261"/>
      <c r="F77" s="262"/>
      <c r="G77" s="286" t="s">
        <v>158</v>
      </c>
      <c r="H77" s="287"/>
      <c r="I77" s="187"/>
    </row>
    <row r="78" spans="1:9" ht="17" customHeight="1">
      <c r="A78" s="138">
        <v>30</v>
      </c>
      <c r="B78" s="280" t="s">
        <v>134</v>
      </c>
      <c r="C78" s="259" t="str">
        <f>"# " &amp; VALUE(RIGHT(B78,4)+1)</f>
        <v># 2780</v>
      </c>
      <c r="D78" s="259" t="str">
        <f>"# " &amp; VALUE(RIGHT(C78,4)+1)</f>
        <v># 2781</v>
      </c>
      <c r="E78" s="259" t="str">
        <f>"# " &amp; VALUE(RIGHT(D78,4)+1)</f>
        <v># 2782</v>
      </c>
      <c r="F78" s="259" t="str">
        <f>"# " &amp; VALUE(RIGHT(E78,4)+1)</f>
        <v># 2783</v>
      </c>
      <c r="G78" s="288" t="s">
        <v>159</v>
      </c>
      <c r="H78" s="289"/>
      <c r="I78" s="160">
        <v>30</v>
      </c>
    </row>
    <row r="79" spans="1:9" ht="17" customHeight="1">
      <c r="A79" s="138"/>
      <c r="B79" s="290" t="s">
        <v>110</v>
      </c>
      <c r="C79" s="257"/>
      <c r="D79" s="257"/>
      <c r="E79" s="257"/>
      <c r="F79" s="257"/>
      <c r="G79" s="291" t="s">
        <v>91</v>
      </c>
      <c r="H79" s="289"/>
      <c r="I79" s="188"/>
    </row>
    <row r="80" spans="1:9" ht="17" customHeight="1">
      <c r="A80" s="138"/>
      <c r="B80" s="292"/>
      <c r="C80" s="257"/>
      <c r="D80" s="257"/>
      <c r="E80" s="257"/>
      <c r="F80" s="257"/>
      <c r="G80" s="293"/>
      <c r="H80" s="294" t="s">
        <v>161</v>
      </c>
      <c r="I80" s="139"/>
    </row>
    <row r="81" spans="1:14" s="20" customFormat="1" ht="17" customHeight="1" thickBot="1">
      <c r="A81" s="140">
        <v>2100</v>
      </c>
      <c r="B81" s="295"/>
      <c r="C81" s="264"/>
      <c r="D81" s="296" t="s">
        <v>109</v>
      </c>
      <c r="E81" s="264"/>
      <c r="F81" s="257"/>
      <c r="G81" s="293" t="s">
        <v>151</v>
      </c>
      <c r="H81" s="297" t="s">
        <v>66</v>
      </c>
      <c r="I81" s="142">
        <v>2100</v>
      </c>
    </row>
    <row r="82" spans="1:14" s="20" customFormat="1" ht="17" customHeight="1">
      <c r="A82" s="186"/>
      <c r="B82" s="292" t="s">
        <v>135</v>
      </c>
      <c r="C82" s="257" t="str">
        <f>"# " &amp; VALUE(RIGHT(B82,2)+1)</f>
        <v># 7</v>
      </c>
      <c r="D82" s="257" t="str">
        <f>"# " &amp; VALUE(RIGHT(C82,2)+1)</f>
        <v># 8</v>
      </c>
      <c r="E82" s="257" t="str">
        <f>"# " &amp; VALUE(RIGHT(D82,2)+1)</f>
        <v># 9</v>
      </c>
      <c r="F82" s="257" t="str">
        <f>"# " &amp; VALUE(RIGHT(E82,2)+1)</f>
        <v># 10</v>
      </c>
      <c r="G82" s="298" t="s">
        <v>92</v>
      </c>
      <c r="H82" s="297"/>
      <c r="I82" s="144"/>
    </row>
    <row r="83" spans="1:14" s="20" customFormat="1" ht="17" customHeight="1">
      <c r="A83" s="186"/>
      <c r="B83" s="292"/>
      <c r="C83" s="257"/>
      <c r="D83" s="257"/>
      <c r="E83" s="257"/>
      <c r="F83" s="257"/>
      <c r="G83" s="298"/>
      <c r="H83" s="297"/>
      <c r="I83" s="180"/>
    </row>
    <row r="84" spans="1:14" ht="17" customHeight="1">
      <c r="A84" s="145">
        <v>30</v>
      </c>
      <c r="B84" s="258"/>
      <c r="C84" s="259"/>
      <c r="D84" s="257"/>
      <c r="E84" s="259"/>
      <c r="F84" s="259"/>
      <c r="G84" s="298"/>
      <c r="H84" s="297"/>
      <c r="I84" s="160">
        <v>30</v>
      </c>
    </row>
    <row r="85" spans="1:14" ht="17" customHeight="1">
      <c r="A85" s="138"/>
      <c r="B85" s="277" t="s">
        <v>86</v>
      </c>
      <c r="C85" s="299"/>
      <c r="D85" s="300"/>
      <c r="E85" s="283"/>
      <c r="F85" s="301"/>
      <c r="G85" s="350" t="s">
        <v>78</v>
      </c>
      <c r="H85" s="297"/>
      <c r="I85" s="139"/>
    </row>
    <row r="86" spans="1:14" ht="17" customHeight="1">
      <c r="A86" s="138"/>
      <c r="B86" s="260"/>
      <c r="C86" s="257"/>
      <c r="D86" s="248"/>
      <c r="E86" s="261"/>
      <c r="F86" s="303"/>
      <c r="G86" s="351" t="s">
        <v>152</v>
      </c>
      <c r="H86" s="297"/>
      <c r="I86" s="139"/>
    </row>
    <row r="87" spans="1:14" s="20" customFormat="1" ht="17" customHeight="1" thickBot="1">
      <c r="A87" s="140">
        <v>2200</v>
      </c>
      <c r="B87" s="304"/>
      <c r="C87" s="305"/>
      <c r="D87" s="306" t="s">
        <v>85</v>
      </c>
      <c r="E87" s="305"/>
      <c r="F87" s="307"/>
      <c r="G87" s="352" t="s">
        <v>232</v>
      </c>
      <c r="H87" s="308">
        <v>2205</v>
      </c>
      <c r="I87" s="142">
        <v>2200</v>
      </c>
      <c r="M87" s="4"/>
      <c r="N87" s="4"/>
    </row>
    <row r="88" spans="1:14" s="20" customFormat="1" ht="17" customHeight="1">
      <c r="A88" s="186"/>
      <c r="B88" s="263" t="s">
        <v>136</v>
      </c>
      <c r="C88" s="257" t="str">
        <f>"# " &amp; VALUE(RIGHT(B88,2)+1)</f>
        <v># 24</v>
      </c>
      <c r="D88" s="257" t="str">
        <f>"# " &amp; VALUE(RIGHT(C88,2)+1)</f>
        <v># 25</v>
      </c>
      <c r="E88" s="257" t="str">
        <f>"# " &amp; VALUE(RIGHT(D88,2)+1)</f>
        <v># 26</v>
      </c>
      <c r="F88" s="309" t="str">
        <f>"# " &amp; VALUE(RIGHT(E88,2)+1)</f>
        <v># 27</v>
      </c>
      <c r="G88" s="353">
        <v>2210</v>
      </c>
      <c r="H88" s="311" t="s">
        <v>102</v>
      </c>
      <c r="I88" s="144"/>
    </row>
    <row r="89" spans="1:14" ht="17" customHeight="1">
      <c r="A89" s="145">
        <v>30</v>
      </c>
      <c r="B89" s="280"/>
      <c r="C89" s="259"/>
      <c r="D89" s="312"/>
      <c r="E89" s="312"/>
      <c r="F89" s="313"/>
      <c r="G89" s="302">
        <v>800659864</v>
      </c>
      <c r="H89" s="297"/>
      <c r="I89" s="160">
        <v>30</v>
      </c>
      <c r="M89" s="20"/>
    </row>
    <row r="90" spans="1:14" ht="17" customHeight="1">
      <c r="A90" s="171"/>
      <c r="B90" s="260">
        <v>800664463</v>
      </c>
      <c r="C90" s="314"/>
      <c r="D90" s="248"/>
      <c r="E90" s="300"/>
      <c r="F90" s="315"/>
      <c r="G90" s="298"/>
      <c r="H90" s="316" t="s">
        <v>162</v>
      </c>
      <c r="I90" s="139"/>
    </row>
    <row r="91" spans="1:14" ht="17" customHeight="1">
      <c r="A91" s="138"/>
      <c r="B91" s="317"/>
      <c r="C91" s="306"/>
      <c r="D91" s="264" t="s">
        <v>97</v>
      </c>
      <c r="E91" s="257"/>
      <c r="F91" s="318"/>
      <c r="G91" s="293" t="s">
        <v>153</v>
      </c>
      <c r="H91" s="297" t="s">
        <v>103</v>
      </c>
      <c r="I91" s="139"/>
    </row>
    <row r="92" spans="1:14" ht="17" customHeight="1">
      <c r="A92" s="138"/>
      <c r="B92" s="263" t="s">
        <v>135</v>
      </c>
      <c r="C92" s="257" t="str">
        <f>"# " &amp; VALUE(RIGHT(B92,2)+1)</f>
        <v># 7</v>
      </c>
      <c r="D92" s="257" t="str">
        <f>"# " &amp; VALUE(RIGHT(C92,2)+1)</f>
        <v># 8</v>
      </c>
      <c r="E92" s="257" t="str">
        <f>"# " &amp; VALUE(RIGHT(D92,2)+1)</f>
        <v># 9</v>
      </c>
      <c r="F92" s="257" t="str">
        <f>"# " &amp; VALUE(RIGHT(E92,2)+1)</f>
        <v># 10</v>
      </c>
      <c r="G92" s="319" t="s">
        <v>105</v>
      </c>
      <c r="H92" s="281">
        <v>2245</v>
      </c>
      <c r="I92" s="139"/>
    </row>
    <row r="93" spans="1:14" ht="17" customHeight="1" thickBot="1">
      <c r="A93" s="140">
        <v>2300</v>
      </c>
      <c r="B93" s="280"/>
      <c r="C93" s="259"/>
      <c r="D93" s="320"/>
      <c r="E93" s="320"/>
      <c r="F93" s="320"/>
      <c r="G93" s="321" t="s">
        <v>106</v>
      </c>
      <c r="H93" s="256" t="s">
        <v>81</v>
      </c>
      <c r="I93" s="142">
        <v>2300</v>
      </c>
    </row>
    <row r="94" spans="1:14" s="20" customFormat="1" ht="17" customHeight="1">
      <c r="A94" s="192"/>
      <c r="B94" s="260" t="s">
        <v>64</v>
      </c>
      <c r="C94" s="322"/>
      <c r="D94" s="323" t="s">
        <v>63</v>
      </c>
      <c r="E94" s="323"/>
      <c r="F94" s="257"/>
      <c r="G94" s="324" t="s">
        <v>154</v>
      </c>
      <c r="H94" s="325" t="s">
        <v>163</v>
      </c>
      <c r="I94" s="193"/>
    </row>
    <row r="95" spans="1:14" s="20" customFormat="1" ht="17" customHeight="1" thickBot="1">
      <c r="A95" s="192"/>
      <c r="B95" s="263" t="s">
        <v>137</v>
      </c>
      <c r="C95" s="257" t="str">
        <f>"# " &amp; VALUE(RIGHT(B95,4)+1)</f>
        <v># 3990</v>
      </c>
      <c r="D95" s="257" t="str">
        <f>"# " &amp; VALUE(RIGHT(C95,4)+1)</f>
        <v># 3991</v>
      </c>
      <c r="E95" s="257" t="str">
        <f>"# " &amp; VALUE(RIGHT(D95,4)+1)</f>
        <v># 3992</v>
      </c>
      <c r="F95" s="257" t="str">
        <f>"# " &amp; VALUE(RIGHT(E95,4)+1)</f>
        <v># 3993</v>
      </c>
      <c r="G95" s="326" t="s">
        <v>107</v>
      </c>
      <c r="H95" s="327" t="s">
        <v>82</v>
      </c>
      <c r="I95" s="195"/>
    </row>
    <row r="96" spans="1:14" s="20" customFormat="1" ht="17" customHeight="1" thickBot="1">
      <c r="A96" s="196">
        <v>2315</v>
      </c>
      <c r="B96" s="263"/>
      <c r="C96" s="257"/>
      <c r="D96" s="257"/>
      <c r="E96" s="257"/>
      <c r="F96" s="328">
        <v>2315</v>
      </c>
      <c r="G96" s="329"/>
      <c r="H96" s="330"/>
      <c r="I96" s="197">
        <v>2315</v>
      </c>
    </row>
    <row r="97" spans="1:9" ht="17" customHeight="1" thickBot="1">
      <c r="A97" s="28">
        <v>30</v>
      </c>
      <c r="B97" s="331"/>
      <c r="C97" s="332"/>
      <c r="D97" s="332"/>
      <c r="E97" s="332"/>
      <c r="F97" s="332"/>
      <c r="G97" s="627" t="s">
        <v>35</v>
      </c>
      <c r="H97" s="628"/>
      <c r="I97" s="199">
        <v>30</v>
      </c>
    </row>
    <row r="98" spans="1:9" ht="17" customHeight="1">
      <c r="A98" s="34"/>
      <c r="B98" s="263"/>
      <c r="C98" s="333"/>
      <c r="D98" s="333" t="s">
        <v>37</v>
      </c>
      <c r="E98" s="261"/>
      <c r="F98" s="333"/>
      <c r="G98" s="200" t="s">
        <v>23</v>
      </c>
      <c r="H98" s="201" t="s">
        <v>20</v>
      </c>
      <c r="I98" s="39"/>
    </row>
    <row r="99" spans="1:9" ht="17" customHeight="1">
      <c r="A99" s="43"/>
      <c r="B99" s="263"/>
      <c r="C99" s="262"/>
      <c r="D99" s="262"/>
      <c r="E99" s="261"/>
      <c r="F99" s="262"/>
      <c r="G99" s="133" t="str">
        <f>G41</f>
        <v>周六聊Teen谷 # 14</v>
      </c>
      <c r="H99" s="202" t="str">
        <f>F57</f>
        <v>最強生命線 # 444</v>
      </c>
      <c r="I99" s="39"/>
    </row>
    <row r="100" spans="1:9" ht="17" customHeight="1" thickBot="1">
      <c r="A100" s="43"/>
      <c r="B100" s="263"/>
      <c r="C100" s="262"/>
      <c r="D100" s="262"/>
      <c r="E100" s="261"/>
      <c r="F100" s="322">
        <v>2350</v>
      </c>
      <c r="G100" s="64"/>
      <c r="H100" s="203"/>
      <c r="I100" s="39"/>
    </row>
    <row r="101" spans="1:9" s="20" customFormat="1" ht="17" customHeight="1" thickBot="1">
      <c r="A101" s="11" t="s">
        <v>9</v>
      </c>
      <c r="B101" s="624" t="s">
        <v>36</v>
      </c>
      <c r="C101" s="625"/>
      <c r="D101" s="625"/>
      <c r="E101" s="625"/>
      <c r="F101" s="626"/>
      <c r="G101" s="77"/>
      <c r="H101" s="204"/>
      <c r="I101" s="42" t="s">
        <v>9</v>
      </c>
    </row>
    <row r="102" spans="1:9" ht="17" customHeight="1">
      <c r="A102" s="21"/>
      <c r="B102" s="205" t="s">
        <v>17</v>
      </c>
      <c r="C102" s="198"/>
      <c r="D102" s="198"/>
      <c r="E102" s="198"/>
      <c r="F102" s="63"/>
      <c r="G102" s="206" t="s">
        <v>23</v>
      </c>
      <c r="H102" s="201" t="s">
        <v>20</v>
      </c>
      <c r="I102" s="83"/>
    </row>
    <row r="103" spans="1:9" ht="17" customHeight="1">
      <c r="A103" s="43"/>
      <c r="B103" s="55"/>
      <c r="C103" s="55"/>
      <c r="D103" s="55" t="s">
        <v>39</v>
      </c>
      <c r="E103" s="55"/>
      <c r="F103" s="172"/>
      <c r="G103" s="207" t="str">
        <f>G70</f>
        <v>新聞透視 # 15</v>
      </c>
      <c r="H103" s="102" t="str">
        <f>H35</f>
        <v>新聞掏寶 # 297</v>
      </c>
      <c r="I103" s="139"/>
    </row>
    <row r="104" spans="1:9" ht="17" customHeight="1">
      <c r="A104" s="28">
        <v>30</v>
      </c>
      <c r="B104" s="76" t="str">
        <f>B61</f>
        <v># 2106</v>
      </c>
      <c r="C104" s="63" t="str">
        <f>C61</f>
        <v># 2107</v>
      </c>
      <c r="D104" s="63" t="str">
        <f>D61</f>
        <v># 2108</v>
      </c>
      <c r="E104" s="76" t="str">
        <f>E61</f>
        <v># 2109</v>
      </c>
      <c r="F104" s="76" t="str">
        <f>F61</f>
        <v># 2110</v>
      </c>
      <c r="G104" s="208"/>
      <c r="H104" s="209"/>
      <c r="I104" s="160">
        <v>30</v>
      </c>
    </row>
    <row r="105" spans="1:9" ht="17" customHeight="1">
      <c r="A105" s="43"/>
      <c r="B105" s="123" t="s">
        <v>17</v>
      </c>
      <c r="C105" s="37"/>
      <c r="D105" s="37"/>
      <c r="E105" s="37"/>
      <c r="F105" s="81"/>
      <c r="G105" s="163" t="s">
        <v>23</v>
      </c>
      <c r="H105" s="124" t="s">
        <v>20</v>
      </c>
      <c r="I105" s="139"/>
    </row>
    <row r="106" spans="1:9" s="20" customFormat="1" ht="17" customHeight="1" thickBot="1">
      <c r="A106" s="11" t="s">
        <v>10</v>
      </c>
      <c r="B106" s="53"/>
      <c r="C106" s="189"/>
      <c r="D106" s="56" t="s">
        <v>85</v>
      </c>
      <c r="E106" s="189"/>
      <c r="F106" s="190"/>
      <c r="G106" s="57" t="s">
        <v>116</v>
      </c>
      <c r="H106" s="58" t="s">
        <v>117</v>
      </c>
      <c r="I106" s="70" t="s">
        <v>10</v>
      </c>
    </row>
    <row r="107" spans="1:9" ht="17" customHeight="1">
      <c r="A107" s="122"/>
      <c r="B107" s="61" t="str">
        <f>B88</f>
        <v># 23</v>
      </c>
      <c r="C107" s="63" t="str">
        <f>"# " &amp; VALUE(RIGHT(B107,2)+1)</f>
        <v># 24</v>
      </c>
      <c r="D107" s="63" t="str">
        <f>"# " &amp; VALUE(RIGHT(C107,2)+1)</f>
        <v># 25</v>
      </c>
      <c r="E107" s="63" t="str">
        <f>"# " &amp; VALUE(RIGHT(D107,2)+1)</f>
        <v># 26</v>
      </c>
      <c r="F107" s="62" t="str">
        <f>"# " &amp; VALUE(RIGHT(E107,2)+1)</f>
        <v># 27</v>
      </c>
      <c r="G107" s="64" t="s">
        <v>118</v>
      </c>
      <c r="H107" s="63" t="s">
        <v>118</v>
      </c>
      <c r="I107" s="51"/>
    </row>
    <row r="108" spans="1:9" ht="17" customHeight="1">
      <c r="A108" s="210">
        <v>30</v>
      </c>
      <c r="B108" s="29"/>
      <c r="C108" s="76"/>
      <c r="D108" s="76"/>
      <c r="E108" s="76"/>
      <c r="F108" s="77"/>
      <c r="G108" s="30"/>
      <c r="H108" s="118"/>
      <c r="I108" s="59">
        <v>30</v>
      </c>
    </row>
    <row r="109" spans="1:9" ht="17" customHeight="1">
      <c r="A109" s="131"/>
      <c r="B109" s="123" t="s">
        <v>17</v>
      </c>
      <c r="C109" s="63"/>
      <c r="D109" s="63"/>
      <c r="E109" s="63"/>
      <c r="F109" s="36"/>
      <c r="G109" s="163" t="s">
        <v>23</v>
      </c>
      <c r="H109" s="211" t="s">
        <v>23</v>
      </c>
      <c r="I109" s="65"/>
    </row>
    <row r="110" spans="1:9" s="20" customFormat="1" ht="17" customHeight="1" thickBot="1">
      <c r="A110" s="11" t="s">
        <v>11</v>
      </c>
      <c r="B110" s="49"/>
      <c r="C110" s="63"/>
      <c r="D110" s="63" t="str">
        <f>$D$81</f>
        <v>正義女神 Themis (25 EPI)</v>
      </c>
      <c r="E110" s="63"/>
      <c r="F110" s="63"/>
      <c r="G110" s="212" t="str">
        <f>G77</f>
        <v>退休有乜計 #1</v>
      </c>
      <c r="H110" s="85"/>
      <c r="I110" s="70" t="s">
        <v>11</v>
      </c>
    </row>
    <row r="111" spans="1:9" ht="17" customHeight="1">
      <c r="A111" s="122"/>
      <c r="B111" s="63" t="str">
        <f>B82</f>
        <v># 6</v>
      </c>
      <c r="C111" s="63" t="str">
        <f>"# " &amp; VALUE(RIGHT(B111,2)+1)</f>
        <v># 7</v>
      </c>
      <c r="D111" s="63" t="str">
        <f>"# " &amp; VALUE(RIGHT(C111,2)+1)</f>
        <v># 8</v>
      </c>
      <c r="E111" s="63" t="str">
        <f>"# " &amp; VALUE(RIGHT(D111,2)+1)</f>
        <v># 9</v>
      </c>
      <c r="F111" s="63" t="str">
        <f>"# " &amp; VALUE(RIGHT(E111,2)+1)</f>
        <v># 10</v>
      </c>
      <c r="G111" s="163" t="s">
        <v>23</v>
      </c>
      <c r="H111" s="85" t="str">
        <f>H80</f>
        <v>中年好聲音4 # 20</v>
      </c>
      <c r="I111" s="51"/>
    </row>
    <row r="112" spans="1:9" ht="17" customHeight="1">
      <c r="A112" s="78">
        <v>30</v>
      </c>
      <c r="B112" s="76"/>
      <c r="C112" s="76"/>
      <c r="D112" s="76"/>
      <c r="E112" s="76"/>
      <c r="F112" s="63"/>
      <c r="G112" s="64" t="str">
        <f>G81</f>
        <v>唱錢 #11</v>
      </c>
      <c r="H112" s="213"/>
      <c r="I112" s="59">
        <v>30</v>
      </c>
    </row>
    <row r="113" spans="1:9" ht="17" customHeight="1">
      <c r="A113" s="78"/>
      <c r="B113" s="181"/>
      <c r="C113" s="181"/>
      <c r="D113" s="151" t="s">
        <v>43</v>
      </c>
      <c r="E113" s="151"/>
      <c r="F113" s="182"/>
      <c r="G113" s="126"/>
      <c r="H113" s="214"/>
      <c r="I113" s="79"/>
    </row>
    <row r="114" spans="1:9" ht="17" customHeight="1">
      <c r="A114" s="131"/>
      <c r="B114" s="37" t="s">
        <v>17</v>
      </c>
      <c r="C114" s="215" t="str">
        <f>C76</f>
        <v xml:space="preserve"> </v>
      </c>
      <c r="D114" s="113" t="str">
        <f>D76</f>
        <v xml:space="preserve">愛．回家之開心速遞  Lo And Behold </v>
      </c>
      <c r="E114" s="215"/>
      <c r="F114" s="37"/>
      <c r="G114" s="126"/>
      <c r="H114" s="213"/>
      <c r="I114" s="65"/>
    </row>
    <row r="115" spans="1:9" s="20" customFormat="1" ht="17" customHeight="1" thickBot="1">
      <c r="A115" s="11" t="s">
        <v>12</v>
      </c>
      <c r="B115" s="76" t="str">
        <f t="shared" ref="B115:C115" si="9">B78</f>
        <v># 2779</v>
      </c>
      <c r="C115" s="76" t="str">
        <f t="shared" si="9"/>
        <v># 2780</v>
      </c>
      <c r="D115" s="63" t="str">
        <f t="shared" ref="D115:E115" si="10">D78</f>
        <v># 2781</v>
      </c>
      <c r="E115" s="63" t="str">
        <f t="shared" si="10"/>
        <v># 2782</v>
      </c>
      <c r="F115" s="76" t="str">
        <f t="shared" ref="F115" si="11">F78</f>
        <v># 2783</v>
      </c>
      <c r="G115" s="216" t="s">
        <v>94</v>
      </c>
      <c r="H115" s="214"/>
      <c r="I115" s="70" t="s">
        <v>12</v>
      </c>
    </row>
    <row r="116" spans="1:9" ht="17" customHeight="1">
      <c r="A116" s="122"/>
      <c r="B116" s="37" t="s">
        <v>17</v>
      </c>
      <c r="C116" s="35"/>
      <c r="D116" s="35" t="s">
        <v>51</v>
      </c>
      <c r="E116" s="37"/>
      <c r="F116" s="102"/>
      <c r="G116" s="163" t="s">
        <v>23</v>
      </c>
      <c r="H116" s="213"/>
      <c r="I116" s="51"/>
    </row>
    <row r="117" spans="1:9" ht="17" customHeight="1">
      <c r="A117" s="210">
        <v>30</v>
      </c>
      <c r="B117" s="76" t="str">
        <f t="shared" ref="B117:F117" si="12">B74</f>
        <v># 96</v>
      </c>
      <c r="C117" s="76" t="str">
        <f t="shared" si="12"/>
        <v># 97</v>
      </c>
      <c r="D117" s="76" t="str">
        <f t="shared" si="12"/>
        <v># 98</v>
      </c>
      <c r="E117" s="76" t="str">
        <f t="shared" si="12"/>
        <v># 99</v>
      </c>
      <c r="F117" s="76" t="str">
        <f t="shared" si="12"/>
        <v># 100</v>
      </c>
      <c r="G117" s="217" t="s">
        <v>155</v>
      </c>
      <c r="H117" s="218"/>
      <c r="I117" s="59">
        <v>30</v>
      </c>
    </row>
    <row r="118" spans="1:9" ht="17" customHeight="1">
      <c r="A118" s="78"/>
      <c r="B118" s="37" t="s">
        <v>17</v>
      </c>
      <c r="C118" s="56"/>
      <c r="D118" s="102" t="s">
        <v>97</v>
      </c>
      <c r="E118" s="63"/>
      <c r="F118" s="101"/>
      <c r="G118" s="219" t="s">
        <v>51</v>
      </c>
      <c r="H118" s="219" t="s">
        <v>51</v>
      </c>
      <c r="I118" s="79"/>
    </row>
    <row r="119" spans="1:9" s="20" customFormat="1" ht="17" customHeight="1" thickBot="1">
      <c r="A119" s="11" t="s">
        <v>15</v>
      </c>
      <c r="B119" s="61" t="str">
        <f>B92</f>
        <v># 6</v>
      </c>
      <c r="C119" s="63" t="str">
        <f>"# " &amp; VALUE(RIGHT(B119,2)+1)</f>
        <v># 7</v>
      </c>
      <c r="D119" s="63" t="str">
        <f>"# " &amp; VALUE(RIGHT(C119,2)+1)</f>
        <v># 8</v>
      </c>
      <c r="E119" s="63" t="str">
        <f>"# " &amp; VALUE(RIGHT(D119,2)+1)</f>
        <v># 9</v>
      </c>
      <c r="F119" s="63" t="str">
        <f>"# " &amp; VALUE(RIGHT(E119,2)+1)</f>
        <v># 10</v>
      </c>
      <c r="G119" s="30" t="str">
        <f>G74</f>
        <v># 101</v>
      </c>
      <c r="H119" s="30" t="str">
        <f>H74</f>
        <v># 102</v>
      </c>
      <c r="I119" s="70" t="s">
        <v>15</v>
      </c>
    </row>
    <row r="120" spans="1:9" ht="17" customHeight="1">
      <c r="A120" s="122"/>
      <c r="B120" s="123" t="s">
        <v>17</v>
      </c>
      <c r="C120" s="36"/>
      <c r="D120" s="36"/>
      <c r="E120" s="36"/>
      <c r="F120" s="36"/>
      <c r="G120" s="163" t="s">
        <v>23</v>
      </c>
      <c r="H120" s="135" t="s">
        <v>23</v>
      </c>
      <c r="I120" s="125"/>
    </row>
    <row r="121" spans="1:9" ht="17" customHeight="1">
      <c r="A121" s="210">
        <v>30</v>
      </c>
      <c r="B121" s="56"/>
      <c r="C121" s="220"/>
      <c r="D121" s="55" t="s">
        <v>89</v>
      </c>
      <c r="E121" s="55"/>
      <c r="F121" s="55"/>
      <c r="G121" s="126" t="str">
        <f>G91</f>
        <v>直播靈接觸 #5</v>
      </c>
      <c r="H121" s="54" t="str">
        <f>H90</f>
        <v>一周星星 #18</v>
      </c>
      <c r="I121" s="112">
        <v>30</v>
      </c>
    </row>
    <row r="122" spans="1:9" ht="17" customHeight="1">
      <c r="A122" s="78"/>
      <c r="B122" s="61" t="str">
        <f>B64</f>
        <v># 10</v>
      </c>
      <c r="C122" s="63" t="str">
        <f>C64</f>
        <v># 11</v>
      </c>
      <c r="D122" s="63" t="str">
        <f>D64</f>
        <v># 12</v>
      </c>
      <c r="E122" s="63" t="str">
        <f>E64</f>
        <v># 13</v>
      </c>
      <c r="F122" s="63" t="str">
        <f>F64</f>
        <v># 14</v>
      </c>
      <c r="G122" s="191"/>
      <c r="H122" s="169" t="s">
        <v>20</v>
      </c>
      <c r="I122" s="221"/>
    </row>
    <row r="123" spans="1:9" s="20" customFormat="1" ht="17" customHeight="1" thickBot="1">
      <c r="A123" s="11" t="s">
        <v>13</v>
      </c>
      <c r="B123" s="66"/>
      <c r="C123" s="76"/>
      <c r="D123" s="76"/>
      <c r="E123" s="76"/>
      <c r="F123" s="76"/>
      <c r="G123" s="93"/>
      <c r="H123" s="94" t="str">
        <f>H70</f>
        <v>星期日檔案 # 15</v>
      </c>
      <c r="I123" s="42" t="s">
        <v>13</v>
      </c>
    </row>
    <row r="124" spans="1:9" ht="17" customHeight="1">
      <c r="A124" s="43"/>
      <c r="B124" s="222" t="s">
        <v>17</v>
      </c>
      <c r="C124" s="102"/>
      <c r="D124" s="102" t="s">
        <v>53</v>
      </c>
      <c r="E124" s="102"/>
      <c r="F124" s="63"/>
      <c r="G124" s="163" t="s">
        <v>23</v>
      </c>
      <c r="H124" s="223" t="s">
        <v>20</v>
      </c>
      <c r="I124" s="39"/>
    </row>
    <row r="125" spans="1:9" ht="17" customHeight="1">
      <c r="A125" s="43"/>
      <c r="B125" s="63" t="str">
        <f>B$42</f>
        <v># 1951</v>
      </c>
      <c r="C125" s="63" t="str">
        <f>C$42</f>
        <v># 1952</v>
      </c>
      <c r="D125" s="63" t="str">
        <f>D$42</f>
        <v># 1953</v>
      </c>
      <c r="E125" s="63" t="str">
        <f>E$42</f>
        <v># 1954</v>
      </c>
      <c r="F125" s="63" t="str">
        <f>F42</f>
        <v># 1955</v>
      </c>
      <c r="G125" s="64" t="str">
        <f>G70</f>
        <v>新聞透視 # 15</v>
      </c>
      <c r="H125" s="224"/>
      <c r="I125" s="39"/>
    </row>
    <row r="126" spans="1:9" ht="17" customHeight="1">
      <c r="A126" s="210" t="s">
        <v>2</v>
      </c>
      <c r="B126" s="29"/>
      <c r="C126" s="76"/>
      <c r="D126" s="76"/>
      <c r="E126" s="76"/>
      <c r="F126" s="225" t="s">
        <v>42</v>
      </c>
      <c r="H126" s="194" t="str">
        <f>H39</f>
        <v>流行經典50年 # 86</v>
      </c>
      <c r="I126" s="112" t="s">
        <v>2</v>
      </c>
    </row>
    <row r="127" spans="1:9" ht="17" customHeight="1">
      <c r="A127" s="78"/>
      <c r="B127" s="226" t="s">
        <v>38</v>
      </c>
      <c r="C127" s="63"/>
      <c r="D127" s="102" t="s">
        <v>77</v>
      </c>
      <c r="E127" s="63"/>
      <c r="F127" s="63"/>
      <c r="G127" s="163" t="s">
        <v>23</v>
      </c>
      <c r="H127" s="94"/>
      <c r="I127" s="110"/>
    </row>
    <row r="128" spans="1:9" ht="17" customHeight="1" thickBot="1">
      <c r="A128" s="227" t="s">
        <v>14</v>
      </c>
      <c r="B128" s="228" t="s">
        <v>90</v>
      </c>
      <c r="C128" s="229" t="str">
        <f>"# " &amp; VALUE(RIGHT(B128,1)+1)</f>
        <v># 6</v>
      </c>
      <c r="D128" s="229" t="str">
        <f>"# " &amp; VALUE(RIGHT(C128,1)+1)</f>
        <v># 7</v>
      </c>
      <c r="E128" s="229" t="str">
        <f>"# " &amp; VALUE(RIGHT(D128,1)+1)</f>
        <v># 8</v>
      </c>
      <c r="F128" s="229" t="str">
        <f>"# " &amp; VALUE(RIGHT(E128,1)+1)</f>
        <v># 9</v>
      </c>
      <c r="G128" s="230" t="str">
        <f>G41</f>
        <v>周六聊Teen谷 # 14</v>
      </c>
      <c r="H128" s="231"/>
      <c r="I128" s="232" t="s">
        <v>14</v>
      </c>
    </row>
    <row r="129" spans="1:9" ht="17" customHeight="1" thickTop="1">
      <c r="A129" s="233"/>
      <c r="B129" s="234" t="s">
        <v>121</v>
      </c>
      <c r="C129" s="6"/>
      <c r="D129" s="6"/>
      <c r="E129" s="6"/>
      <c r="F129" s="6"/>
      <c r="G129" s="6"/>
      <c r="H129" s="620">
        <f ca="1">TODAY()</f>
        <v>46134</v>
      </c>
      <c r="I129" s="621"/>
    </row>
    <row r="130" spans="1:9" ht="17" customHeight="1">
      <c r="B130" s="234"/>
    </row>
    <row r="131" spans="1:9" ht="17" customHeight="1"/>
    <row r="132" spans="1:9" ht="17" customHeight="1"/>
  </sheetData>
  <mergeCells count="16">
    <mergeCell ref="C1:G1"/>
    <mergeCell ref="H2:I2"/>
    <mergeCell ref="B12:F12"/>
    <mergeCell ref="G11:H11"/>
    <mergeCell ref="G25:H25"/>
    <mergeCell ref="G26:H26"/>
    <mergeCell ref="D54:E54"/>
    <mergeCell ref="E6:F6"/>
    <mergeCell ref="G18:H18"/>
    <mergeCell ref="H129:I129"/>
    <mergeCell ref="G67:H67"/>
    <mergeCell ref="B101:F101"/>
    <mergeCell ref="G97:H97"/>
    <mergeCell ref="B67:F70"/>
    <mergeCell ref="B71:F71"/>
    <mergeCell ref="G65:H65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EEC8-D914-4340-B42B-A16E8F8B6C0E}">
  <sheetPr>
    <pageSetUpPr fitToPage="1"/>
  </sheetPr>
  <dimension ref="A1:N132"/>
  <sheetViews>
    <sheetView zoomScale="70" zoomScaleNormal="70" zoomScaleSheetLayoutView="70" workbookViewId="0">
      <pane ySplit="4" topLeftCell="A83" activePane="bottomLeft" state="frozen"/>
      <selection pane="bottomLeft" activeCell="C88" sqref="C88"/>
    </sheetView>
  </sheetViews>
  <sheetFormatPr defaultColWidth="9.453125" defaultRowHeight="15.5"/>
  <cols>
    <col min="1" max="1" width="7.6328125" style="235" customWidth="1"/>
    <col min="2" max="8" width="32.6328125" style="4" customWidth="1"/>
    <col min="9" max="9" width="7.6328125" style="236" customWidth="1"/>
    <col min="10" max="16384" width="9.453125" style="4"/>
  </cols>
  <sheetData>
    <row r="1" spans="1:9" ht="36" customHeight="1">
      <c r="A1" s="242"/>
      <c r="B1" s="3"/>
      <c r="C1" s="639" t="s">
        <v>166</v>
      </c>
      <c r="D1" s="639"/>
      <c r="E1" s="639"/>
      <c r="F1" s="639"/>
      <c r="G1" s="639"/>
      <c r="H1" s="3"/>
      <c r="I1" s="3"/>
    </row>
    <row r="2" spans="1:9" ht="17" customHeight="1" thickBot="1">
      <c r="A2" s="243" t="s">
        <v>167</v>
      </c>
      <c r="B2" s="6"/>
      <c r="C2" s="6"/>
      <c r="D2" s="1" t="s">
        <v>18</v>
      </c>
      <c r="E2" s="1"/>
      <c r="F2" s="7"/>
      <c r="G2" s="7"/>
      <c r="H2" s="640" t="s">
        <v>168</v>
      </c>
      <c r="I2" s="640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169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46125</v>
      </c>
      <c r="C4" s="12">
        <f t="shared" ref="C4:H4" si="0">SUM(B4+1)</f>
        <v>46126</v>
      </c>
      <c r="D4" s="13">
        <f t="shared" si="0"/>
        <v>46127</v>
      </c>
      <c r="E4" s="13">
        <f t="shared" si="0"/>
        <v>46128</v>
      </c>
      <c r="F4" s="13">
        <f t="shared" si="0"/>
        <v>46129</v>
      </c>
      <c r="G4" s="13">
        <f t="shared" si="0"/>
        <v>46130</v>
      </c>
      <c r="H4" s="13">
        <f t="shared" si="0"/>
        <v>46131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大夢想家 Big Big Home (13 EPI)</v>
      </c>
      <c r="E6" s="617" t="str">
        <f t="shared" si="1"/>
        <v>港生活．港享受 Dolce Vita 2021 (52 EPI)</v>
      </c>
      <c r="F6" s="618"/>
      <c r="G6" s="25" t="str">
        <f t="shared" si="1"/>
        <v>我們家的料理 The Taste Of Us (10 EPI)</v>
      </c>
      <c r="H6" s="26" t="s">
        <v>17</v>
      </c>
      <c r="I6" s="27"/>
    </row>
    <row r="7" spans="1:9" ht="17" customHeight="1">
      <c r="A7" s="28">
        <v>30</v>
      </c>
      <c r="B7" s="29" t="str">
        <f>LEFT($H$63,5) &amp; " # " &amp; VALUE(RIGHT($H$63,2)-1)</f>
        <v>財經透視  # 15</v>
      </c>
      <c r="C7" s="30" t="str">
        <f>B26</f>
        <v>新聞掏寶  # 297</v>
      </c>
      <c r="D7" s="31" t="str">
        <f t="shared" si="1"/>
        <v># 12</v>
      </c>
      <c r="E7" s="30" t="str">
        <f t="shared" si="1"/>
        <v># 23</v>
      </c>
      <c r="F7" s="30" t="str">
        <f t="shared" si="1"/>
        <v># 24</v>
      </c>
      <c r="G7" s="30" t="str">
        <f t="shared" si="1"/>
        <v># 10</v>
      </c>
      <c r="H7" s="32" t="str">
        <f>D57</f>
        <v>地球村民  #6</v>
      </c>
      <c r="I7" s="33">
        <v>30</v>
      </c>
    </row>
    <row r="8" spans="1:9" ht="17" customHeight="1">
      <c r="A8" s="34"/>
      <c r="B8" s="22" t="s">
        <v>17</v>
      </c>
      <c r="C8" s="35"/>
      <c r="D8" s="36"/>
      <c r="E8" s="35" t="s">
        <v>170</v>
      </c>
      <c r="F8" s="37"/>
      <c r="G8" s="35"/>
      <c r="H8" s="38"/>
      <c r="I8" s="39"/>
    </row>
    <row r="9" spans="1:9" s="20" customFormat="1" ht="17" customHeight="1" thickBot="1">
      <c r="A9" s="11" t="s">
        <v>0</v>
      </c>
      <c r="B9" s="40" t="s">
        <v>171</v>
      </c>
      <c r="C9" s="41" t="str">
        <f t="shared" ref="C9:H9" si="2">"# " &amp; VALUE(RIGHT(B9,3)+1)</f>
        <v># 103</v>
      </c>
      <c r="D9" s="41" t="str">
        <f t="shared" si="2"/>
        <v># 104</v>
      </c>
      <c r="E9" s="41" t="str">
        <f t="shared" si="2"/>
        <v># 105</v>
      </c>
      <c r="F9" s="41" t="str">
        <f t="shared" si="2"/>
        <v># 106</v>
      </c>
      <c r="G9" s="41" t="str">
        <f t="shared" si="2"/>
        <v># 107</v>
      </c>
      <c r="H9" s="41" t="str">
        <f t="shared" si="2"/>
        <v># 108</v>
      </c>
      <c r="I9" s="42" t="s">
        <v>0</v>
      </c>
    </row>
    <row r="10" spans="1:9" ht="17" customHeight="1">
      <c r="A10" s="43"/>
      <c r="B10" s="244"/>
      <c r="C10" s="245"/>
      <c r="D10" s="245"/>
      <c r="E10" s="245"/>
      <c r="F10" s="246"/>
      <c r="G10" s="244"/>
      <c r="H10" s="247"/>
      <c r="I10" s="27"/>
    </row>
    <row r="11" spans="1:9" ht="17" customHeight="1">
      <c r="A11" s="28">
        <v>30</v>
      </c>
      <c r="B11" s="248"/>
      <c r="C11" s="248"/>
      <c r="D11" s="248"/>
      <c r="E11" s="248"/>
      <c r="F11" s="248"/>
      <c r="G11" s="644" t="s">
        <v>32</v>
      </c>
      <c r="H11" s="645"/>
      <c r="I11" s="33">
        <v>30</v>
      </c>
    </row>
    <row r="12" spans="1:9" ht="17" customHeight="1">
      <c r="A12" s="44"/>
      <c r="B12" s="641" t="s">
        <v>172</v>
      </c>
      <c r="C12" s="642"/>
      <c r="D12" s="642"/>
      <c r="E12" s="642"/>
      <c r="F12" s="643"/>
      <c r="G12" s="249"/>
      <c r="H12" s="250"/>
      <c r="I12" s="39"/>
    </row>
    <row r="13" spans="1:9" s="20" customFormat="1" ht="17" customHeight="1" thickBot="1">
      <c r="A13" s="45" t="s">
        <v>1</v>
      </c>
      <c r="B13" s="251"/>
      <c r="C13" s="252"/>
      <c r="D13" s="252"/>
      <c r="E13" s="252"/>
      <c r="F13" s="253"/>
      <c r="G13" s="254"/>
      <c r="H13" s="255"/>
      <c r="I13" s="42" t="s">
        <v>1</v>
      </c>
    </row>
    <row r="14" spans="1:9" ht="17" customHeight="1">
      <c r="A14" s="46"/>
      <c r="B14" s="47">
        <v>800164256</v>
      </c>
      <c r="C14" s="47"/>
      <c r="D14" s="49"/>
      <c r="E14" s="47"/>
      <c r="F14" s="49"/>
      <c r="G14" s="50">
        <v>800534134</v>
      </c>
      <c r="H14" s="47">
        <v>800606592</v>
      </c>
      <c r="I14" s="51"/>
    </row>
    <row r="15" spans="1:9" ht="17" customHeight="1">
      <c r="A15" s="52" t="s">
        <v>2</v>
      </c>
      <c r="B15" s="53"/>
      <c r="C15" s="241"/>
      <c r="D15" s="241" t="s">
        <v>115</v>
      </c>
      <c r="F15" s="241"/>
      <c r="G15" s="57" t="s">
        <v>116</v>
      </c>
      <c r="H15" s="58" t="s">
        <v>117</v>
      </c>
      <c r="I15" s="59" t="s">
        <v>2</v>
      </c>
    </row>
    <row r="16" spans="1:9" ht="17" customHeight="1">
      <c r="A16" s="60"/>
      <c r="B16" s="61" t="s">
        <v>173</v>
      </c>
      <c r="C16" s="63" t="str">
        <f t="shared" ref="C16:F16" si="3">"# " &amp; VALUE(RIGHT(B16,2)+1)</f>
        <v># 5</v>
      </c>
      <c r="D16" s="63" t="str">
        <f t="shared" si="3"/>
        <v># 6</v>
      </c>
      <c r="E16" s="63" t="str">
        <f t="shared" si="3"/>
        <v># 7</v>
      </c>
      <c r="F16" s="63" t="str">
        <f t="shared" si="3"/>
        <v># 8</v>
      </c>
      <c r="G16" s="64" t="s">
        <v>174</v>
      </c>
      <c r="H16" s="63" t="s">
        <v>174</v>
      </c>
      <c r="I16" s="65"/>
    </row>
    <row r="17" spans="1:9" s="20" customFormat="1" ht="17" customHeight="1" thickBot="1">
      <c r="A17" s="45" t="s">
        <v>3</v>
      </c>
      <c r="B17" s="66" t="s">
        <v>24</v>
      </c>
      <c r="C17" s="68"/>
      <c r="D17" s="68"/>
      <c r="E17" s="68"/>
      <c r="F17" s="68"/>
      <c r="G17" s="69"/>
      <c r="H17" s="68"/>
      <c r="I17" s="70" t="s">
        <v>16</v>
      </c>
    </row>
    <row r="18" spans="1:9" s="20" customFormat="1" ht="17" customHeight="1">
      <c r="A18" s="45"/>
      <c r="B18" s="71" t="s">
        <v>17</v>
      </c>
      <c r="C18" s="37" t="str">
        <f>C76</f>
        <v xml:space="preserve"> </v>
      </c>
      <c r="D18" s="6" t="str">
        <f>D76</f>
        <v xml:space="preserve">愛．回家之開心速遞  Lo And Behold </v>
      </c>
      <c r="E18" s="37"/>
      <c r="F18" s="72"/>
      <c r="G18" s="615" t="s">
        <v>73</v>
      </c>
      <c r="H18" s="619"/>
      <c r="I18" s="74"/>
    </row>
    <row r="19" spans="1:9" ht="17" customHeight="1">
      <c r="A19" s="75" t="s">
        <v>2</v>
      </c>
      <c r="B19" s="76" t="s">
        <v>175</v>
      </c>
      <c r="C19" s="76" t="str">
        <f t="shared" ref="C19:F19" si="4">B78</f>
        <v># 2784</v>
      </c>
      <c r="D19" s="76" t="str">
        <f t="shared" si="4"/>
        <v># 2785</v>
      </c>
      <c r="E19" s="76" t="str">
        <f t="shared" si="4"/>
        <v># 2786</v>
      </c>
      <c r="F19" s="77" t="str">
        <f t="shared" si="4"/>
        <v># 2787</v>
      </c>
      <c r="G19" s="31" t="str">
        <f>D55</f>
        <v># 23</v>
      </c>
      <c r="H19" s="76" t="str">
        <f>"# " &amp; VALUE(RIGHT(G19,2)+1)</f>
        <v># 24</v>
      </c>
      <c r="I19" s="59" t="s">
        <v>2</v>
      </c>
    </row>
    <row r="20" spans="1:9" ht="17" customHeight="1">
      <c r="A20" s="78"/>
      <c r="B20" s="256" t="s">
        <v>58</v>
      </c>
      <c r="C20" s="257"/>
      <c r="D20" s="257"/>
      <c r="E20" s="257" t="s">
        <v>52</v>
      </c>
      <c r="F20" s="257"/>
      <c r="G20" s="257"/>
      <c r="H20" s="257"/>
      <c r="I20" s="79"/>
    </row>
    <row r="21" spans="1:9" s="20" customFormat="1" ht="17" customHeight="1" thickBot="1">
      <c r="A21" s="15" t="s">
        <v>4</v>
      </c>
      <c r="B21" s="258" t="s">
        <v>176</v>
      </c>
      <c r="C21" s="257" t="str">
        <f t="shared" ref="C21:H21" si="5">"# " &amp; VALUE(RIGHT(B21,4)+1)</f>
        <v># 1647</v>
      </c>
      <c r="D21" s="259" t="str">
        <f t="shared" si="5"/>
        <v># 1648</v>
      </c>
      <c r="E21" s="257" t="str">
        <f t="shared" si="5"/>
        <v># 1649</v>
      </c>
      <c r="F21" s="259" t="str">
        <f t="shared" si="5"/>
        <v># 1650</v>
      </c>
      <c r="G21" s="257" t="str">
        <f t="shared" si="5"/>
        <v># 1651</v>
      </c>
      <c r="H21" s="259" t="str">
        <f t="shared" si="5"/>
        <v># 1652</v>
      </c>
      <c r="I21" s="70" t="s">
        <v>4</v>
      </c>
    </row>
    <row r="22" spans="1:9" ht="17" customHeight="1">
      <c r="A22" s="80"/>
      <c r="B22" s="154" t="s">
        <v>177</v>
      </c>
      <c r="C22" s="36"/>
      <c r="D22" s="36" t="str">
        <f>D91</f>
        <v>試真D Try It? Really? (10 EPI)</v>
      </c>
      <c r="E22" s="37"/>
      <c r="F22" s="81"/>
      <c r="G22" s="71">
        <v>800568034</v>
      </c>
      <c r="H22" s="82"/>
      <c r="I22" s="83"/>
    </row>
    <row r="23" spans="1:9" ht="17" customHeight="1">
      <c r="A23" s="84" t="s">
        <v>2</v>
      </c>
      <c r="B23" s="96" t="s">
        <v>95</v>
      </c>
      <c r="C23" s="76" t="str">
        <f>B92</f>
        <v># 1</v>
      </c>
      <c r="D23" s="76" t="str">
        <f>"# " &amp; VALUE(RIGHT(C23,2)+1)</f>
        <v># 2</v>
      </c>
      <c r="E23" s="76" t="str">
        <f>"# " &amp; VALUE(RIGHT(D23,2)+1)</f>
        <v># 3</v>
      </c>
      <c r="F23" s="77" t="str">
        <f>"# " &amp; VALUE(RIGHT(E23,2)+1)</f>
        <v># 4</v>
      </c>
      <c r="G23" s="237"/>
      <c r="H23" s="86"/>
      <c r="I23" s="59" t="s">
        <v>2</v>
      </c>
    </row>
    <row r="24" spans="1:9" ht="17" customHeight="1">
      <c r="A24" s="87"/>
      <c r="B24" s="88" t="s">
        <v>17</v>
      </c>
      <c r="C24" s="89"/>
      <c r="D24" s="90" t="s">
        <v>178</v>
      </c>
      <c r="E24" s="90"/>
      <c r="F24" s="90"/>
      <c r="G24" s="237"/>
      <c r="H24" s="86"/>
      <c r="I24" s="79"/>
    </row>
    <row r="25" spans="1:9" ht="17" customHeight="1">
      <c r="A25" s="87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615" t="s">
        <v>98</v>
      </c>
      <c r="H25" s="646"/>
      <c r="I25" s="79"/>
    </row>
    <row r="26" spans="1:9" ht="17" customHeight="1">
      <c r="A26" s="87"/>
      <c r="B26" s="62" t="str">
        <f>LEFT($H$35,5) &amp; " # " &amp; VALUE(RIGHT($H$35,3)-1)</f>
        <v>新聞掏寶  # 297</v>
      </c>
      <c r="C26" s="62" t="str">
        <f>B57</f>
        <v>㇐個人去旅行 #2</v>
      </c>
      <c r="D26" s="93" t="s">
        <v>179</v>
      </c>
      <c r="E26" s="237" t="str">
        <f>D57</f>
        <v>地球村民  #6</v>
      </c>
      <c r="F26" s="239" t="s">
        <v>180</v>
      </c>
      <c r="G26" s="613" t="s">
        <v>99</v>
      </c>
      <c r="H26" s="614"/>
      <c r="I26" s="79"/>
    </row>
    <row r="27" spans="1:9" s="20" customFormat="1" ht="17" customHeight="1" thickBot="1">
      <c r="A27" s="95" t="s">
        <v>5</v>
      </c>
      <c r="B27" s="96"/>
      <c r="C27" s="64"/>
      <c r="D27" s="31"/>
      <c r="E27" s="31"/>
      <c r="F27" s="31"/>
      <c r="G27" s="237" t="s">
        <v>181</v>
      </c>
      <c r="H27" s="238" t="s">
        <v>182</v>
      </c>
      <c r="I27" s="74" t="s">
        <v>5</v>
      </c>
    </row>
    <row r="28" spans="1:9" ht="17" customHeight="1">
      <c r="A28" s="97"/>
      <c r="B28" s="49" t="s">
        <v>17</v>
      </c>
      <c r="C28" s="36"/>
      <c r="D28" s="36"/>
      <c r="E28" s="36"/>
      <c r="F28" s="98"/>
      <c r="G28" s="99"/>
      <c r="H28" s="86"/>
      <c r="I28" s="51"/>
    </row>
    <row r="29" spans="1:9" ht="17" customHeight="1">
      <c r="A29" s="100" t="s">
        <v>2</v>
      </c>
      <c r="B29" s="241"/>
      <c r="C29" s="101"/>
      <c r="D29" s="102" t="str">
        <f>D81</f>
        <v>正義女神 Themis (25 EPI)</v>
      </c>
      <c r="E29" s="103"/>
      <c r="F29" s="62"/>
      <c r="G29" s="104"/>
      <c r="H29" s="105"/>
      <c r="I29" s="59" t="s">
        <v>2</v>
      </c>
    </row>
    <row r="30" spans="1:9" ht="17" customHeight="1">
      <c r="A30" s="97"/>
      <c r="B30" s="63" t="s">
        <v>95</v>
      </c>
      <c r="C30" s="63" t="str">
        <f>"# " &amp; VALUE(RIGHT(C82,2)-1)</f>
        <v># 11</v>
      </c>
      <c r="D30" s="63" t="str">
        <f>"# " &amp; VALUE(RIGHT(D82,2)-1)</f>
        <v># 12</v>
      </c>
      <c r="E30" s="63" t="str">
        <f>"# " &amp; VALUE(RIGHT(E82,2)-1)</f>
        <v># 13</v>
      </c>
      <c r="F30" s="62" t="str">
        <f>"# " &amp; VALUE(RIGHT(F82,2)-1)</f>
        <v># 14</v>
      </c>
      <c r="G30" s="237"/>
      <c r="H30" s="86"/>
      <c r="I30" s="79"/>
    </row>
    <row r="31" spans="1:9" s="20" customFormat="1" ht="17" customHeight="1" thickBot="1">
      <c r="A31" s="106" t="s">
        <v>6</v>
      </c>
      <c r="B31" s="76"/>
      <c r="C31" s="76"/>
      <c r="D31" s="76"/>
      <c r="E31" s="76"/>
      <c r="F31" s="77"/>
      <c r="G31" s="88" t="s">
        <v>24</v>
      </c>
      <c r="H31" s="107"/>
      <c r="I31" s="70" t="s">
        <v>6</v>
      </c>
    </row>
    <row r="32" spans="1:9" ht="17" customHeight="1">
      <c r="A32" s="108"/>
      <c r="B32" s="49" t="s">
        <v>17</v>
      </c>
      <c r="C32" s="102"/>
      <c r="D32" s="35" t="s">
        <v>170</v>
      </c>
      <c r="E32" s="37"/>
      <c r="F32" s="37"/>
      <c r="G32" s="37"/>
      <c r="H32" s="109"/>
      <c r="I32" s="110"/>
    </row>
    <row r="33" spans="1:9" ht="17" customHeight="1">
      <c r="A33" s="111" t="s">
        <v>2</v>
      </c>
      <c r="B33" s="76" t="str">
        <f t="shared" ref="B33:H33" si="6">B9</f>
        <v># 102</v>
      </c>
      <c r="C33" s="76" t="str">
        <f t="shared" si="6"/>
        <v># 103</v>
      </c>
      <c r="D33" s="76" t="str">
        <f t="shared" si="6"/>
        <v># 104</v>
      </c>
      <c r="E33" s="76" t="str">
        <f t="shared" si="6"/>
        <v># 105</v>
      </c>
      <c r="F33" s="76" t="str">
        <f t="shared" si="6"/>
        <v># 106</v>
      </c>
      <c r="G33" s="76" t="str">
        <f t="shared" si="6"/>
        <v># 107</v>
      </c>
      <c r="H33" s="76" t="str">
        <f t="shared" si="6"/>
        <v># 108</v>
      </c>
      <c r="I33" s="112" t="s">
        <v>2</v>
      </c>
    </row>
    <row r="34" spans="1:9" ht="17" customHeight="1">
      <c r="A34" s="87"/>
      <c r="B34" s="113" t="s">
        <v>17</v>
      </c>
      <c r="C34" s="63"/>
      <c r="D34" s="63" t="s">
        <v>41</v>
      </c>
      <c r="E34" s="63"/>
      <c r="F34" s="63"/>
      <c r="G34" s="114" t="s">
        <v>20</v>
      </c>
      <c r="H34" s="115" t="s">
        <v>68</v>
      </c>
      <c r="I34" s="116"/>
    </row>
    <row r="35" spans="1:9" ht="17" customHeight="1">
      <c r="A35" s="87"/>
      <c r="B35" s="63" t="s">
        <v>183</v>
      </c>
      <c r="C35" s="63" t="str">
        <f>B61</f>
        <v># 2111</v>
      </c>
      <c r="D35" s="63" t="str">
        <f>C61</f>
        <v># 2112</v>
      </c>
      <c r="E35" s="63" t="str">
        <f>D61</f>
        <v># 2113</v>
      </c>
      <c r="F35" s="63" t="str">
        <f>E61</f>
        <v># 2114</v>
      </c>
      <c r="G35" s="117" t="s">
        <v>184</v>
      </c>
      <c r="H35" s="118" t="s">
        <v>185</v>
      </c>
      <c r="I35" s="116"/>
    </row>
    <row r="36" spans="1:9" s="20" customFormat="1" ht="17" customHeight="1" thickBot="1">
      <c r="A36" s="95" t="s">
        <v>7</v>
      </c>
      <c r="B36" s="76"/>
      <c r="C36" s="76"/>
      <c r="D36" s="76"/>
      <c r="E36" s="76"/>
      <c r="F36" s="119">
        <v>1255</v>
      </c>
      <c r="G36" s="120"/>
      <c r="H36" s="121" t="s">
        <v>69</v>
      </c>
      <c r="I36" s="14" t="s">
        <v>7</v>
      </c>
    </row>
    <row r="37" spans="1:9" ht="17" customHeight="1">
      <c r="A37" s="122"/>
      <c r="B37" s="123" t="s">
        <v>17</v>
      </c>
      <c r="C37" s="36"/>
      <c r="D37" s="36" t="s">
        <v>52</v>
      </c>
      <c r="E37" s="36"/>
      <c r="F37" s="98"/>
      <c r="G37" s="114" t="s">
        <v>20</v>
      </c>
      <c r="H37" s="124" t="s">
        <v>49</v>
      </c>
      <c r="I37" s="125"/>
    </row>
    <row r="38" spans="1:9" ht="17" customHeight="1">
      <c r="A38" s="78"/>
      <c r="B38" s="63" t="str">
        <f>B21</f>
        <v># 1646</v>
      </c>
      <c r="C38" s="63" t="str">
        <f>C21</f>
        <v># 1647</v>
      </c>
      <c r="D38" s="63" t="str">
        <f t="shared" ref="D38" si="7">"# " &amp; VALUE(RIGHT(C38,4)+1)</f>
        <v># 1648</v>
      </c>
      <c r="E38" s="63" t="str">
        <f>E21</f>
        <v># 1649</v>
      </c>
      <c r="F38" s="62" t="str">
        <f>F21</f>
        <v># 1650</v>
      </c>
      <c r="G38" s="126" t="s">
        <v>75</v>
      </c>
      <c r="I38" s="116"/>
    </row>
    <row r="39" spans="1:9" ht="17" customHeight="1">
      <c r="A39" s="52" t="s">
        <v>2</v>
      </c>
      <c r="B39" s="76"/>
      <c r="C39" s="76"/>
      <c r="D39" s="76"/>
      <c r="E39" s="76"/>
      <c r="F39" s="127">
        <v>1320</v>
      </c>
      <c r="G39" s="128" t="s">
        <v>186</v>
      </c>
      <c r="H39" s="129" t="s">
        <v>187</v>
      </c>
      <c r="I39" s="130" t="s">
        <v>2</v>
      </c>
    </row>
    <row r="40" spans="1:9" ht="17" customHeight="1">
      <c r="A40" s="131"/>
      <c r="B40" s="260" t="s">
        <v>57</v>
      </c>
      <c r="C40" s="261"/>
      <c r="D40" s="248"/>
      <c r="E40" s="262"/>
      <c r="F40" s="262"/>
      <c r="G40" s="302" t="s">
        <v>65</v>
      </c>
      <c r="H40" s="132" t="s">
        <v>48</v>
      </c>
      <c r="I40" s="116"/>
    </row>
    <row r="41" spans="1:9" ht="17" customHeight="1" thickBot="1">
      <c r="A41" s="78"/>
      <c r="B41" s="263"/>
      <c r="C41" s="264"/>
      <c r="D41" s="264" t="s">
        <v>188</v>
      </c>
      <c r="E41" s="264"/>
      <c r="F41" s="257"/>
      <c r="G41" s="335" t="s">
        <v>189</v>
      </c>
      <c r="H41" s="132"/>
      <c r="I41" s="116"/>
    </row>
    <row r="42" spans="1:9" s="20" customFormat="1" ht="17" customHeight="1" thickBot="1">
      <c r="A42" s="134" t="s">
        <v>8</v>
      </c>
      <c r="B42" s="263" t="s">
        <v>190</v>
      </c>
      <c r="C42" s="257" t="str">
        <f>"# " &amp; VALUE(RIGHT(B42,4)+1)</f>
        <v># 1957</v>
      </c>
      <c r="D42" s="257" t="str">
        <f>"# " &amp; VALUE(RIGHT(C42,4)+1)</f>
        <v># 1958</v>
      </c>
      <c r="E42" s="257" t="str">
        <f>"# " &amp; VALUE(RIGHT(D42,4)+1)</f>
        <v># 1959</v>
      </c>
      <c r="F42" s="257" t="str">
        <f>"# " &amp; VALUE(RIGHT(E42,4)+1)</f>
        <v># 1960</v>
      </c>
      <c r="G42" s="288" t="s">
        <v>21</v>
      </c>
      <c r="H42" s="238"/>
      <c r="I42" s="14" t="s">
        <v>8</v>
      </c>
    </row>
    <row r="43" spans="1:9" ht="17" customHeight="1">
      <c r="A43" s="108"/>
      <c r="B43" s="257"/>
      <c r="C43" s="259"/>
      <c r="D43" s="257"/>
      <c r="E43" s="257"/>
      <c r="F43" s="265">
        <v>1405</v>
      </c>
      <c r="G43" s="114" t="s">
        <v>20</v>
      </c>
      <c r="H43" s="135" t="s">
        <v>23</v>
      </c>
      <c r="I43" s="51"/>
    </row>
    <row r="44" spans="1:9" ht="17" customHeight="1">
      <c r="A44" s="87"/>
      <c r="B44" s="123" t="s">
        <v>17</v>
      </c>
      <c r="C44" s="37"/>
      <c r="D44" s="37" t="str">
        <f>D76</f>
        <v xml:space="preserve">愛．回家之開心速遞  Lo And Behold </v>
      </c>
      <c r="E44" s="37"/>
      <c r="F44" s="37"/>
      <c r="G44" s="93"/>
      <c r="H44" s="102" t="str">
        <f>G70</f>
        <v>新聞透視 # 16</v>
      </c>
      <c r="I44" s="79"/>
    </row>
    <row r="45" spans="1:9" ht="17" customHeight="1">
      <c r="A45" s="136" t="s">
        <v>2</v>
      </c>
      <c r="B45" s="29" t="str">
        <f>B19</f>
        <v># 2783</v>
      </c>
      <c r="C45" s="63" t="str">
        <f>C19</f>
        <v># 2784</v>
      </c>
      <c r="D45" s="76" t="str">
        <f>C78</f>
        <v># 2785</v>
      </c>
      <c r="E45" s="76" t="str">
        <f>D78</f>
        <v># 2786</v>
      </c>
      <c r="F45" s="76" t="str">
        <f>E78</f>
        <v># 2787</v>
      </c>
      <c r="G45" s="64"/>
      <c r="H45" s="137"/>
      <c r="I45" s="59" t="s">
        <v>2</v>
      </c>
    </row>
    <row r="46" spans="1:9" ht="17" customHeight="1">
      <c r="A46" s="138"/>
      <c r="B46" s="123" t="s">
        <v>17</v>
      </c>
      <c r="C46" s="98"/>
      <c r="D46" s="36"/>
      <c r="E46" s="36"/>
      <c r="F46" s="36"/>
      <c r="G46" s="126"/>
      <c r="H46" s="135" t="s">
        <v>23</v>
      </c>
      <c r="I46" s="139"/>
    </row>
    <row r="47" spans="1:9" s="20" customFormat="1" ht="17" customHeight="1" thickBot="1">
      <c r="A47" s="140">
        <v>1500</v>
      </c>
      <c r="B47" s="61"/>
      <c r="C47" s="240" t="s">
        <v>191</v>
      </c>
      <c r="D47" s="241"/>
      <c r="E47" s="241" t="s">
        <v>192</v>
      </c>
      <c r="F47" s="241"/>
      <c r="G47" s="126" t="s">
        <v>161</v>
      </c>
      <c r="H47" s="141" t="str">
        <f>G86</f>
        <v>J Music # 103</v>
      </c>
      <c r="I47" s="142">
        <v>1500</v>
      </c>
    </row>
    <row r="48" spans="1:9" ht="17" customHeight="1">
      <c r="A48" s="143"/>
      <c r="B48" s="61" t="s">
        <v>193</v>
      </c>
      <c r="C48" s="62" t="str">
        <f>B88</f>
        <v># 28</v>
      </c>
      <c r="D48" s="63" t="str">
        <f>C88</f>
        <v># 1</v>
      </c>
      <c r="E48" s="63" t="str">
        <f>"# " &amp; VALUE(RIGHT(D48,2)+1)</f>
        <v># 2</v>
      </c>
      <c r="F48" s="63" t="str">
        <f>"# " &amp; VALUE(RIGHT(E48,2)+1)</f>
        <v># 3</v>
      </c>
      <c r="G48" s="93"/>
      <c r="H48" s="240"/>
      <c r="I48" s="144"/>
    </row>
    <row r="49" spans="1:9" ht="17" customHeight="1">
      <c r="A49" s="145">
        <v>30</v>
      </c>
      <c r="B49" s="146"/>
      <c r="C49" s="77"/>
      <c r="D49" s="76"/>
      <c r="E49" s="76"/>
      <c r="F49" s="76"/>
      <c r="G49" s="147"/>
      <c r="H49" s="148"/>
      <c r="I49" s="59" t="s">
        <v>2</v>
      </c>
    </row>
    <row r="50" spans="1:9" ht="17" customHeight="1">
      <c r="A50" s="138"/>
      <c r="B50" s="149" t="s">
        <v>17</v>
      </c>
      <c r="C50" s="150"/>
      <c r="D50" s="151" t="s">
        <v>178</v>
      </c>
      <c r="E50" s="90"/>
      <c r="F50" s="90"/>
      <c r="G50" s="93"/>
      <c r="H50" s="135" t="s">
        <v>23</v>
      </c>
      <c r="I50" s="79"/>
    </row>
    <row r="51" spans="1:9" ht="17" customHeight="1">
      <c r="A51" s="138"/>
      <c r="B51" s="154" t="s">
        <v>177</v>
      </c>
      <c r="C51" s="113"/>
      <c r="D51" s="152" t="str">
        <f>D22</f>
        <v>試真D Try It? Really? (10 EPI)</v>
      </c>
      <c r="E51" s="37"/>
      <c r="F51" s="37"/>
      <c r="G51" s="93"/>
      <c r="H51" s="141" t="str">
        <f>G77</f>
        <v>退休有乜計 #2</v>
      </c>
      <c r="I51" s="79"/>
    </row>
    <row r="52" spans="1:9" s="20" customFormat="1" ht="17" customHeight="1" thickBot="1">
      <c r="A52" s="140">
        <v>1600</v>
      </c>
      <c r="B52" s="96" t="str">
        <f>B23</f>
        <v># 10</v>
      </c>
      <c r="C52" s="76" t="str">
        <f>C23</f>
        <v># 1</v>
      </c>
      <c r="D52" s="76" t="str">
        <f>"# " &amp; VALUE(RIGHT(C52,2)+1)</f>
        <v># 2</v>
      </c>
      <c r="E52" s="76" t="str">
        <f>"# " &amp; VALUE(RIGHT(D52,2)+1)</f>
        <v># 3</v>
      </c>
      <c r="F52" s="76" t="str">
        <f>"# " &amp; VALUE(RIGHT(E52,2)+1)</f>
        <v># 4</v>
      </c>
      <c r="G52" s="153"/>
      <c r="H52" s="240"/>
      <c r="I52" s="142">
        <v>1600</v>
      </c>
    </row>
    <row r="53" spans="1:9" ht="17" customHeight="1">
      <c r="A53" s="80"/>
      <c r="B53" s="154" t="s">
        <v>70</v>
      </c>
      <c r="C53" s="92" t="s">
        <v>72</v>
      </c>
      <c r="D53" s="71" t="s">
        <v>74</v>
      </c>
      <c r="E53" s="91"/>
      <c r="F53" s="49" t="s">
        <v>79</v>
      </c>
      <c r="G53" s="114" t="s">
        <v>20</v>
      </c>
      <c r="H53" s="135" t="s">
        <v>23</v>
      </c>
      <c r="I53" s="83"/>
    </row>
    <row r="54" spans="1:9" ht="17" customHeight="1">
      <c r="A54" s="138"/>
      <c r="B54" s="155" t="s">
        <v>194</v>
      </c>
      <c r="C54" s="156" t="s">
        <v>195</v>
      </c>
      <c r="D54" s="615" t="s">
        <v>73</v>
      </c>
      <c r="E54" s="616"/>
      <c r="F54" s="157" t="s">
        <v>196</v>
      </c>
      <c r="G54" s="133" t="s">
        <v>197</v>
      </c>
      <c r="H54" s="158"/>
      <c r="I54" s="159"/>
    </row>
    <row r="55" spans="1:9" ht="16.75" customHeight="1">
      <c r="A55" s="145">
        <v>30</v>
      </c>
      <c r="B55" s="96" t="s">
        <v>198</v>
      </c>
      <c r="C55" s="31" t="s">
        <v>186</v>
      </c>
      <c r="D55" s="31" t="s">
        <v>136</v>
      </c>
      <c r="E55" s="77" t="str">
        <f>"# " &amp; VALUE(RIGHT(D55,2)+1)</f>
        <v># 24</v>
      </c>
      <c r="F55" s="31" t="s">
        <v>95</v>
      </c>
      <c r="G55" s="153"/>
      <c r="H55" s="240" t="str">
        <f>G81</f>
        <v>唱錢 #12</v>
      </c>
      <c r="I55" s="160">
        <v>30</v>
      </c>
    </row>
    <row r="56" spans="1:9" ht="17" customHeight="1">
      <c r="A56" s="138"/>
      <c r="B56" s="154" t="s">
        <v>128</v>
      </c>
      <c r="C56" s="161" t="s">
        <v>199</v>
      </c>
      <c r="D56" s="23" t="s">
        <v>84</v>
      </c>
      <c r="E56" s="162" t="s">
        <v>47</v>
      </c>
      <c r="F56" s="163" t="s">
        <v>67</v>
      </c>
      <c r="G56" s="114" t="s">
        <v>20</v>
      </c>
      <c r="H56" s="62"/>
      <c r="I56" s="139"/>
    </row>
    <row r="57" spans="1:9" ht="17" customHeight="1">
      <c r="A57" s="138"/>
      <c r="B57" s="336" t="s">
        <v>200</v>
      </c>
      <c r="C57" s="62" t="s">
        <v>201</v>
      </c>
      <c r="D57" s="126" t="s">
        <v>202</v>
      </c>
      <c r="E57" s="165" t="s">
        <v>203</v>
      </c>
      <c r="F57" s="166" t="s">
        <v>204</v>
      </c>
      <c r="G57" s="133" t="str">
        <f>G35</f>
        <v>還原神之食 #14</v>
      </c>
      <c r="H57" s="62"/>
      <c r="I57" s="139"/>
    </row>
    <row r="58" spans="1:9" s="20" customFormat="1" ht="17" customHeight="1" thickBot="1">
      <c r="A58" s="140">
        <v>1700</v>
      </c>
      <c r="B58" s="167" t="s">
        <v>127</v>
      </c>
      <c r="C58" s="77" t="s">
        <v>87</v>
      </c>
      <c r="D58" s="120" t="s">
        <v>83</v>
      </c>
      <c r="E58" s="168" t="s">
        <v>46</v>
      </c>
      <c r="F58" s="30" t="s">
        <v>108</v>
      </c>
      <c r="G58" s="120"/>
      <c r="H58" s="62"/>
      <c r="I58" s="142">
        <v>1700</v>
      </c>
    </row>
    <row r="59" spans="1:9" ht="17" customHeight="1">
      <c r="A59" s="80"/>
      <c r="B59" s="37" t="s">
        <v>40</v>
      </c>
      <c r="C59" s="169"/>
      <c r="D59" s="49"/>
      <c r="E59" s="49"/>
      <c r="F59" s="49"/>
      <c r="G59" s="114" t="s">
        <v>20</v>
      </c>
      <c r="H59" s="135" t="s">
        <v>23</v>
      </c>
      <c r="I59" s="83"/>
    </row>
    <row r="60" spans="1:9" ht="17" customHeight="1">
      <c r="A60" s="138"/>
      <c r="B60" s="49"/>
      <c r="C60" s="63"/>
      <c r="D60" s="55" t="s">
        <v>39</v>
      </c>
      <c r="E60" s="6"/>
      <c r="F60" s="6"/>
      <c r="G60" s="126" t="s">
        <v>205</v>
      </c>
      <c r="H60" s="104" t="str">
        <f>H35</f>
        <v>新聞掏寶 # 298</v>
      </c>
      <c r="I60" s="139"/>
    </row>
    <row r="61" spans="1:9" ht="17" customHeight="1">
      <c r="A61" s="145">
        <v>30</v>
      </c>
      <c r="B61" s="76" t="s">
        <v>206</v>
      </c>
      <c r="C61" s="76" t="str">
        <f>"# " &amp; VALUE(RIGHT(B61,4)+1)</f>
        <v># 2112</v>
      </c>
      <c r="D61" s="76" t="str">
        <f>"# " &amp; VALUE(RIGHT(C61,4)+1)</f>
        <v># 2113</v>
      </c>
      <c r="E61" s="76" t="str">
        <f>"# " &amp; VALUE(RIGHT(D61,4)+1)</f>
        <v># 2114</v>
      </c>
      <c r="F61" s="76" t="str">
        <f>"# " &amp; VALUE(RIGHT(E61,4)+1)</f>
        <v># 2115</v>
      </c>
      <c r="G61" s="120" t="str">
        <f>C58</f>
        <v># 1</v>
      </c>
      <c r="H61" s="170"/>
      <c r="I61" s="160">
        <v>30</v>
      </c>
    </row>
    <row r="62" spans="1:9" ht="17" customHeight="1">
      <c r="A62" s="171"/>
      <c r="B62" s="123" t="s">
        <v>96</v>
      </c>
      <c r="C62" s="113"/>
      <c r="D62" s="113"/>
      <c r="E62" s="113"/>
      <c r="F62" s="91" t="s">
        <v>18</v>
      </c>
      <c r="G62" s="114" t="s">
        <v>20</v>
      </c>
      <c r="H62" s="283" t="s">
        <v>62</v>
      </c>
      <c r="I62" s="139"/>
    </row>
    <row r="63" spans="1:9" ht="17" customHeight="1">
      <c r="A63" s="138"/>
      <c r="B63" s="55"/>
      <c r="C63" s="55"/>
      <c r="D63" s="55" t="s">
        <v>89</v>
      </c>
      <c r="E63" s="55"/>
      <c r="F63" s="172"/>
      <c r="G63" s="126" t="str">
        <f>G41</f>
        <v>周六聊Teen谷 # 15</v>
      </c>
      <c r="H63" s="264" t="s">
        <v>207</v>
      </c>
      <c r="I63" s="139"/>
    </row>
    <row r="64" spans="1:9" s="20" customFormat="1" ht="17" customHeight="1" thickBot="1">
      <c r="A64" s="140">
        <v>1800</v>
      </c>
      <c r="B64" s="61" t="s">
        <v>208</v>
      </c>
      <c r="C64" s="63" t="str">
        <f>"# " &amp; VALUE(RIGHT(B64,2)+1)</f>
        <v># 16</v>
      </c>
      <c r="D64" s="63" t="str">
        <f>"# " &amp; VALUE(RIGHT(C64,2)+1)</f>
        <v># 17</v>
      </c>
      <c r="E64" s="63" t="str">
        <f>"# " &amp; VALUE(RIGHT(D64,2)+1)</f>
        <v># 18</v>
      </c>
      <c r="F64" s="62" t="str">
        <f>"# " &amp; VALUE(RIGHT(E64,2)+1)</f>
        <v># 19</v>
      </c>
      <c r="G64" s="30"/>
      <c r="H64" s="334" t="s">
        <v>54</v>
      </c>
      <c r="I64" s="142">
        <v>1800</v>
      </c>
    </row>
    <row r="65" spans="1:9" ht="17" customHeight="1">
      <c r="A65" s="138"/>
      <c r="B65" s="61"/>
      <c r="C65" s="63"/>
      <c r="D65" s="63"/>
      <c r="E65" s="63"/>
      <c r="F65" s="62"/>
      <c r="G65" s="617" t="s">
        <v>73</v>
      </c>
      <c r="H65" s="638"/>
      <c r="I65" s="39"/>
    </row>
    <row r="66" spans="1:9" ht="17" customHeight="1" thickBot="1">
      <c r="A66" s="145">
        <v>30</v>
      </c>
      <c r="B66" s="173"/>
      <c r="C66" s="41"/>
      <c r="D66" s="41"/>
      <c r="E66" s="41"/>
      <c r="F66" s="174"/>
      <c r="G66" s="40" t="str">
        <f>D55</f>
        <v># 23</v>
      </c>
      <c r="H66" s="175" t="str">
        <f>"# " &amp; VALUE(RIGHT(G66,2)+1)</f>
        <v># 24</v>
      </c>
      <c r="I66" s="33">
        <v>30</v>
      </c>
    </row>
    <row r="67" spans="1:9" ht="17" customHeight="1">
      <c r="A67" s="176"/>
      <c r="B67" s="629" t="s">
        <v>209</v>
      </c>
      <c r="C67" s="630"/>
      <c r="D67" s="630"/>
      <c r="E67" s="630"/>
      <c r="F67" s="631"/>
      <c r="G67" s="622" t="s">
        <v>210</v>
      </c>
      <c r="H67" s="623"/>
      <c r="I67" s="39"/>
    </row>
    <row r="68" spans="1:9" s="20" customFormat="1" ht="12.65" customHeight="1" thickBot="1">
      <c r="A68" s="177">
        <v>1900</v>
      </c>
      <c r="B68" s="632"/>
      <c r="C68" s="633"/>
      <c r="D68" s="633"/>
      <c r="E68" s="633"/>
      <c r="F68" s="634"/>
      <c r="G68" s="266"/>
      <c r="H68" s="267"/>
      <c r="I68" s="178">
        <v>1900</v>
      </c>
    </row>
    <row r="69" spans="1:9" s="20" customFormat="1" ht="17" customHeight="1">
      <c r="A69" s="179"/>
      <c r="B69" s="632"/>
      <c r="C69" s="633"/>
      <c r="D69" s="633"/>
      <c r="E69" s="633"/>
      <c r="F69" s="634"/>
      <c r="G69" s="268" t="s">
        <v>60</v>
      </c>
      <c r="H69" s="269" t="s">
        <v>61</v>
      </c>
      <c r="I69" s="144"/>
    </row>
    <row r="70" spans="1:9" s="20" customFormat="1" ht="17" customHeight="1" thickBot="1">
      <c r="A70" s="179"/>
      <c r="B70" s="635"/>
      <c r="C70" s="636"/>
      <c r="D70" s="636"/>
      <c r="E70" s="636"/>
      <c r="F70" s="637"/>
      <c r="G70" s="264" t="s">
        <v>211</v>
      </c>
      <c r="H70" s="270" t="s">
        <v>212</v>
      </c>
      <c r="I70" s="180"/>
    </row>
    <row r="71" spans="1:9" s="20" customFormat="1" ht="17" customHeight="1" thickBot="1">
      <c r="A71" s="43">
        <v>30</v>
      </c>
      <c r="B71" s="624" t="s">
        <v>36</v>
      </c>
      <c r="C71" s="625"/>
      <c r="D71" s="625"/>
      <c r="E71" s="625"/>
      <c r="F71" s="626"/>
      <c r="G71" s="271" t="s">
        <v>55</v>
      </c>
      <c r="H71" s="271" t="s">
        <v>56</v>
      </c>
      <c r="I71" s="139">
        <v>30</v>
      </c>
    </row>
    <row r="72" spans="1:9" s="20" customFormat="1" ht="17" customHeight="1">
      <c r="A72" s="43"/>
      <c r="B72" s="272">
        <v>800653411</v>
      </c>
      <c r="C72" s="273"/>
      <c r="D72" s="274" t="s">
        <v>178</v>
      </c>
      <c r="E72" s="274"/>
      <c r="F72" s="275">
        <v>1935</v>
      </c>
      <c r="G72" s="276"/>
      <c r="H72" s="276">
        <v>1935</v>
      </c>
      <c r="I72" s="139"/>
    </row>
    <row r="73" spans="1:9" ht="17" customHeight="1">
      <c r="A73" s="183"/>
      <c r="B73" s="277" t="s">
        <v>59</v>
      </c>
      <c r="C73" s="278"/>
      <c r="D73" s="279"/>
      <c r="E73" s="278" t="s">
        <v>170</v>
      </c>
      <c r="F73" s="279"/>
      <c r="G73" s="278"/>
      <c r="H73" s="248"/>
      <c r="I73" s="184"/>
    </row>
    <row r="74" spans="1:9" ht="17" customHeight="1">
      <c r="A74" s="179"/>
      <c r="B74" s="263" t="s">
        <v>213</v>
      </c>
      <c r="C74" s="257" t="str">
        <f t="shared" ref="C74:H74" si="8">"# " &amp; VALUE(RIGHT(B74,3)+1)</f>
        <v># 104</v>
      </c>
      <c r="D74" s="257" t="str">
        <f t="shared" si="8"/>
        <v># 105</v>
      </c>
      <c r="E74" s="257" t="str">
        <f t="shared" si="8"/>
        <v># 106</v>
      </c>
      <c r="F74" s="257" t="str">
        <f t="shared" si="8"/>
        <v># 107</v>
      </c>
      <c r="G74" s="257" t="str">
        <f t="shared" si="8"/>
        <v># 108</v>
      </c>
      <c r="H74" s="257" t="str">
        <f t="shared" si="8"/>
        <v># 109</v>
      </c>
      <c r="I74" s="180"/>
    </row>
    <row r="75" spans="1:9" s="20" customFormat="1" ht="17" customHeight="1" thickBot="1">
      <c r="A75" s="179">
        <v>2000</v>
      </c>
      <c r="B75" s="280"/>
      <c r="C75" s="259"/>
      <c r="D75" s="281"/>
      <c r="E75" s="259"/>
      <c r="F75" s="281"/>
      <c r="G75" s="259"/>
      <c r="H75" s="259"/>
      <c r="I75" s="142">
        <v>2000</v>
      </c>
    </row>
    <row r="76" spans="1:9" s="20" customFormat="1" ht="16.75" customHeight="1">
      <c r="A76" s="143"/>
      <c r="B76" s="277" t="s">
        <v>50</v>
      </c>
      <c r="C76" s="282" t="s">
        <v>22</v>
      </c>
      <c r="D76" s="283" t="s">
        <v>214</v>
      </c>
      <c r="E76" s="283"/>
      <c r="F76" s="279"/>
      <c r="G76" s="284" t="s">
        <v>160</v>
      </c>
      <c r="H76" s="285" t="s">
        <v>80</v>
      </c>
      <c r="I76" s="185"/>
    </row>
    <row r="77" spans="1:9" s="20" customFormat="1" ht="16.75" customHeight="1">
      <c r="A77" s="186"/>
      <c r="B77" s="260"/>
      <c r="C77" s="262"/>
      <c r="D77" s="261"/>
      <c r="E77" s="261"/>
      <c r="F77" s="262"/>
      <c r="G77" s="286" t="s">
        <v>215</v>
      </c>
      <c r="H77" s="287"/>
      <c r="I77" s="187"/>
    </row>
    <row r="78" spans="1:9" ht="17" customHeight="1">
      <c r="A78" s="138">
        <v>30</v>
      </c>
      <c r="B78" s="280" t="s">
        <v>216</v>
      </c>
      <c r="C78" s="259" t="str">
        <f>"# " &amp; VALUE(RIGHT(B78,4)+1)</f>
        <v># 2785</v>
      </c>
      <c r="D78" s="259" t="str">
        <f>"# " &amp; VALUE(RIGHT(C78,4)+1)</f>
        <v># 2786</v>
      </c>
      <c r="E78" s="259" t="str">
        <f>"# " &amp; VALUE(RIGHT(D78,4)+1)</f>
        <v># 2787</v>
      </c>
      <c r="F78" s="259" t="str">
        <f>"# " &amp; VALUE(RIGHT(E78,4)+1)</f>
        <v># 2788</v>
      </c>
      <c r="G78" s="288" t="s">
        <v>159</v>
      </c>
      <c r="H78" s="289"/>
      <c r="I78" s="160">
        <v>30</v>
      </c>
    </row>
    <row r="79" spans="1:9" ht="17" customHeight="1">
      <c r="A79" s="138"/>
      <c r="B79" s="290" t="s">
        <v>110</v>
      </c>
      <c r="C79" s="257"/>
      <c r="D79" s="257"/>
      <c r="E79" s="257"/>
      <c r="F79" s="257"/>
      <c r="G79" s="291" t="s">
        <v>91</v>
      </c>
      <c r="H79" s="289"/>
      <c r="I79" s="188"/>
    </row>
    <row r="80" spans="1:9" ht="17" customHeight="1">
      <c r="A80" s="138"/>
      <c r="B80" s="292"/>
      <c r="C80" s="257"/>
      <c r="D80" s="257"/>
      <c r="E80" s="257"/>
      <c r="F80" s="257"/>
      <c r="G80" s="293"/>
      <c r="H80" s="294" t="s">
        <v>217</v>
      </c>
      <c r="I80" s="139"/>
    </row>
    <row r="81" spans="1:14" s="20" customFormat="1" ht="17" customHeight="1" thickBot="1">
      <c r="A81" s="140">
        <v>2100</v>
      </c>
      <c r="B81" s="295"/>
      <c r="C81" s="264"/>
      <c r="D81" s="296" t="s">
        <v>109</v>
      </c>
      <c r="E81" s="264"/>
      <c r="F81" s="257"/>
      <c r="G81" s="293" t="s">
        <v>218</v>
      </c>
      <c r="H81" s="297" t="s">
        <v>66</v>
      </c>
      <c r="I81" s="142">
        <v>2100</v>
      </c>
    </row>
    <row r="82" spans="1:14" s="20" customFormat="1" ht="17" customHeight="1">
      <c r="A82" s="186"/>
      <c r="B82" s="292" t="s">
        <v>125</v>
      </c>
      <c r="C82" s="257" t="str">
        <f>"# " &amp; VALUE(RIGHT(B82,2)+1)</f>
        <v># 12</v>
      </c>
      <c r="D82" s="257" t="str">
        <f>"# " &amp; VALUE(RIGHT(C82,2)+1)</f>
        <v># 13</v>
      </c>
      <c r="E82" s="257" t="str">
        <f>"# " &amp; VALUE(RIGHT(D82,2)+1)</f>
        <v># 14</v>
      </c>
      <c r="F82" s="257" t="str">
        <f>"# " &amp; VALUE(RIGHT(E82,2)+1)</f>
        <v># 15</v>
      </c>
      <c r="G82" s="298" t="s">
        <v>92</v>
      </c>
      <c r="H82" s="297"/>
      <c r="I82" s="144"/>
    </row>
    <row r="83" spans="1:14" s="20" customFormat="1" ht="17" customHeight="1">
      <c r="A83" s="186"/>
      <c r="B83" s="292"/>
      <c r="C83" s="257"/>
      <c r="D83" s="257"/>
      <c r="E83" s="257"/>
      <c r="F83" s="257"/>
      <c r="G83" s="298"/>
      <c r="H83" s="297"/>
      <c r="I83" s="180"/>
    </row>
    <row r="84" spans="1:14" ht="17" customHeight="1">
      <c r="A84" s="145">
        <v>30</v>
      </c>
      <c r="B84" s="258"/>
      <c r="C84" s="259"/>
      <c r="D84" s="257"/>
      <c r="E84" s="259"/>
      <c r="F84" s="259"/>
      <c r="G84" s="298"/>
      <c r="H84" s="297"/>
      <c r="I84" s="160">
        <v>30</v>
      </c>
    </row>
    <row r="85" spans="1:14" ht="17" customHeight="1">
      <c r="A85" s="138"/>
      <c r="B85" s="277" t="s">
        <v>86</v>
      </c>
      <c r="C85" s="256">
        <v>800662023</v>
      </c>
      <c r="D85" s="300"/>
      <c r="E85" s="283"/>
      <c r="F85" s="301"/>
      <c r="G85" s="302" t="s">
        <v>78</v>
      </c>
      <c r="H85" s="297"/>
      <c r="I85" s="139"/>
    </row>
    <row r="86" spans="1:14" ht="17" customHeight="1">
      <c r="A86" s="138"/>
      <c r="B86" s="260"/>
      <c r="C86" s="292"/>
      <c r="D86" s="248"/>
      <c r="E86" s="261"/>
      <c r="F86" s="303"/>
      <c r="G86" s="298" t="s">
        <v>219</v>
      </c>
      <c r="H86" s="297"/>
      <c r="I86" s="139"/>
    </row>
    <row r="87" spans="1:14" s="20" customFormat="1" ht="17" customHeight="1" thickBot="1">
      <c r="A87" s="140">
        <v>2200</v>
      </c>
      <c r="B87" s="304" t="s">
        <v>220</v>
      </c>
      <c r="C87" s="344"/>
      <c r="D87" s="306" t="s">
        <v>192</v>
      </c>
      <c r="E87" s="305"/>
      <c r="F87" s="307"/>
      <c r="G87" s="298" t="s">
        <v>93</v>
      </c>
      <c r="H87" s="297"/>
      <c r="I87" s="142">
        <v>2200</v>
      </c>
      <c r="M87" s="4"/>
      <c r="N87" s="4"/>
    </row>
    <row r="88" spans="1:14" s="20" customFormat="1" ht="17" customHeight="1">
      <c r="A88" s="186"/>
      <c r="B88" s="263" t="s">
        <v>221</v>
      </c>
      <c r="C88" s="292" t="s">
        <v>87</v>
      </c>
      <c r="D88" s="257" t="str">
        <f>"# " &amp; VALUE(RIGHT(C88,2)+1)</f>
        <v># 2</v>
      </c>
      <c r="E88" s="257" t="str">
        <f>"# " &amp; VALUE(RIGHT(D88,2)+1)</f>
        <v># 3</v>
      </c>
      <c r="F88" s="309" t="str">
        <f>"# " &amp; VALUE(RIGHT(E88,2)+1)</f>
        <v># 4</v>
      </c>
      <c r="G88" s="353">
        <v>2215</v>
      </c>
      <c r="H88" s="297"/>
      <c r="I88" s="144"/>
    </row>
    <row r="89" spans="1:14" ht="17" customHeight="1">
      <c r="A89" s="145">
        <v>30</v>
      </c>
      <c r="B89" s="280"/>
      <c r="C89" s="258"/>
      <c r="D89" s="312"/>
      <c r="E89" s="312"/>
      <c r="F89" s="313"/>
      <c r="G89" s="350" t="s">
        <v>233</v>
      </c>
      <c r="H89" s="297"/>
      <c r="I89" s="160">
        <v>30</v>
      </c>
      <c r="M89" s="20"/>
    </row>
    <row r="90" spans="1:14" ht="17" customHeight="1">
      <c r="A90" s="171"/>
      <c r="B90" s="611">
        <v>800666713</v>
      </c>
      <c r="C90" s="610"/>
      <c r="D90" s="609"/>
      <c r="E90" s="608"/>
      <c r="F90" s="607"/>
      <c r="G90" s="365" t="s">
        <v>234</v>
      </c>
      <c r="H90" s="346">
        <v>2235</v>
      </c>
      <c r="I90" s="139"/>
    </row>
    <row r="91" spans="1:14" ht="17" customHeight="1">
      <c r="A91" s="138"/>
      <c r="B91" s="606"/>
      <c r="C91" s="605"/>
      <c r="D91" s="604" t="s">
        <v>320</v>
      </c>
      <c r="E91" s="603"/>
      <c r="F91" s="602"/>
      <c r="G91" s="351" t="s">
        <v>235</v>
      </c>
      <c r="H91" s="347" t="s">
        <v>102</v>
      </c>
      <c r="I91" s="139"/>
    </row>
    <row r="92" spans="1:14" ht="17" customHeight="1">
      <c r="A92" s="138"/>
      <c r="B92" s="601" t="s">
        <v>321</v>
      </c>
      <c r="C92" s="603" t="s">
        <v>322</v>
      </c>
      <c r="D92" s="603" t="s">
        <v>323</v>
      </c>
      <c r="E92" s="603" t="s">
        <v>324</v>
      </c>
      <c r="F92" s="603" t="s">
        <v>325</v>
      </c>
      <c r="G92" s="366">
        <v>2245</v>
      </c>
      <c r="H92" s="297"/>
      <c r="I92" s="139"/>
    </row>
    <row r="93" spans="1:14" ht="17" customHeight="1" thickBot="1">
      <c r="A93" s="140">
        <v>2300</v>
      </c>
      <c r="B93" s="600"/>
      <c r="C93" s="599"/>
      <c r="D93" s="598"/>
      <c r="E93" s="598"/>
      <c r="F93" s="598"/>
      <c r="G93" s="349" t="s">
        <v>222</v>
      </c>
      <c r="H93" s="316" t="s">
        <v>223</v>
      </c>
      <c r="I93" s="142">
        <v>2300</v>
      </c>
    </row>
    <row r="94" spans="1:14" s="20" customFormat="1" ht="17" customHeight="1">
      <c r="A94" s="192"/>
      <c r="B94" s="260" t="s">
        <v>64</v>
      </c>
      <c r="C94" s="322"/>
      <c r="D94" s="323" t="s">
        <v>224</v>
      </c>
      <c r="E94" s="323"/>
      <c r="F94" s="257"/>
      <c r="G94" s="345" t="s">
        <v>225</v>
      </c>
      <c r="H94" s="297" t="s">
        <v>103</v>
      </c>
      <c r="I94" s="193"/>
    </row>
    <row r="95" spans="1:14" s="20" customFormat="1" ht="17" customHeight="1">
      <c r="A95" s="192"/>
      <c r="B95" s="263" t="s">
        <v>226</v>
      </c>
      <c r="C95" s="257" t="str">
        <f>"# " &amp; VALUE(RIGHT(B95,4)+1)</f>
        <v># 3995</v>
      </c>
      <c r="D95" s="257" t="str">
        <f>"# " &amp; VALUE(RIGHT(C95,4)+1)</f>
        <v># 3996</v>
      </c>
      <c r="E95" s="257" t="str">
        <f>"# " &amp; VALUE(RIGHT(D95,4)+1)</f>
        <v># 3997</v>
      </c>
      <c r="F95" s="257" t="str">
        <f>"# " &amp; VALUE(RIGHT(E95,4)+1)</f>
        <v># 3998</v>
      </c>
      <c r="G95" s="298" t="s">
        <v>227</v>
      </c>
      <c r="H95" s="297"/>
      <c r="I95" s="195"/>
    </row>
    <row r="96" spans="1:14" s="20" customFormat="1" ht="17" customHeight="1" thickBot="1">
      <c r="A96" s="196">
        <v>2315</v>
      </c>
      <c r="B96" s="263"/>
      <c r="C96" s="257"/>
      <c r="D96" s="257"/>
      <c r="E96" s="257"/>
      <c r="F96" s="328">
        <v>2315</v>
      </c>
      <c r="G96" s="329"/>
      <c r="H96" s="297"/>
      <c r="I96" s="197">
        <v>2315</v>
      </c>
    </row>
    <row r="97" spans="1:9" ht="17" customHeight="1" thickBot="1">
      <c r="A97" s="28">
        <v>30</v>
      </c>
      <c r="B97" s="331"/>
      <c r="C97" s="332"/>
      <c r="D97" s="332"/>
      <c r="E97" s="332"/>
      <c r="F97" s="332"/>
      <c r="G97" s="627" t="s">
        <v>228</v>
      </c>
      <c r="H97" s="628"/>
      <c r="I97" s="199">
        <v>30</v>
      </c>
    </row>
    <row r="98" spans="1:9" ht="17" customHeight="1">
      <c r="A98" s="34"/>
      <c r="B98" s="263"/>
      <c r="C98" s="333"/>
      <c r="D98" s="333" t="s">
        <v>37</v>
      </c>
      <c r="E98" s="261"/>
      <c r="F98" s="333"/>
      <c r="G98" s="200" t="s">
        <v>23</v>
      </c>
      <c r="H98" s="201" t="s">
        <v>20</v>
      </c>
      <c r="I98" s="39"/>
    </row>
    <row r="99" spans="1:9" ht="17" customHeight="1">
      <c r="A99" s="43"/>
      <c r="B99" s="263"/>
      <c r="C99" s="262"/>
      <c r="D99" s="262"/>
      <c r="E99" s="261"/>
      <c r="F99" s="262"/>
      <c r="G99" s="133" t="str">
        <f>G41</f>
        <v>周六聊Teen谷 # 15</v>
      </c>
      <c r="H99" s="202" t="str">
        <f>F57</f>
        <v>最強生命線 # 445</v>
      </c>
      <c r="I99" s="39"/>
    </row>
    <row r="100" spans="1:9" ht="17" customHeight="1" thickBot="1">
      <c r="A100" s="43"/>
      <c r="B100" s="263"/>
      <c r="C100" s="262"/>
      <c r="D100" s="262"/>
      <c r="E100" s="261"/>
      <c r="F100" s="322">
        <v>2350</v>
      </c>
      <c r="G100" s="64"/>
      <c r="H100" s="203"/>
      <c r="I100" s="39"/>
    </row>
    <row r="101" spans="1:9" s="20" customFormat="1" ht="17" customHeight="1" thickBot="1">
      <c r="A101" s="11" t="s">
        <v>9</v>
      </c>
      <c r="B101" s="624" t="s">
        <v>36</v>
      </c>
      <c r="C101" s="625"/>
      <c r="D101" s="625"/>
      <c r="E101" s="625"/>
      <c r="F101" s="626"/>
      <c r="G101" s="77"/>
      <c r="H101" s="204"/>
      <c r="I101" s="42" t="s">
        <v>9</v>
      </c>
    </row>
    <row r="102" spans="1:9" ht="17" customHeight="1">
      <c r="A102" s="21"/>
      <c r="B102" s="205" t="s">
        <v>17</v>
      </c>
      <c r="C102" s="198"/>
      <c r="D102" s="198"/>
      <c r="E102" s="198"/>
      <c r="F102" s="63"/>
      <c r="G102" s="206" t="s">
        <v>23</v>
      </c>
      <c r="H102" s="201" t="s">
        <v>20</v>
      </c>
      <c r="I102" s="83"/>
    </row>
    <row r="103" spans="1:9" ht="17" customHeight="1">
      <c r="A103" s="43"/>
      <c r="B103" s="55"/>
      <c r="C103" s="55"/>
      <c r="D103" s="55" t="s">
        <v>39</v>
      </c>
      <c r="E103" s="55"/>
      <c r="F103" s="172"/>
      <c r="G103" s="207" t="str">
        <f>G70</f>
        <v>新聞透視 # 16</v>
      </c>
      <c r="H103" s="102" t="str">
        <f>H35</f>
        <v>新聞掏寶 # 298</v>
      </c>
      <c r="I103" s="139"/>
    </row>
    <row r="104" spans="1:9" ht="17" customHeight="1">
      <c r="A104" s="28">
        <v>30</v>
      </c>
      <c r="B104" s="76" t="str">
        <f>B61</f>
        <v># 2111</v>
      </c>
      <c r="C104" s="63" t="str">
        <f>C61</f>
        <v># 2112</v>
      </c>
      <c r="D104" s="63" t="str">
        <f>D61</f>
        <v># 2113</v>
      </c>
      <c r="E104" s="76" t="str">
        <f>E61</f>
        <v># 2114</v>
      </c>
      <c r="F104" s="76" t="str">
        <f>F61</f>
        <v># 2115</v>
      </c>
      <c r="G104" s="208"/>
      <c r="H104" s="209"/>
      <c r="I104" s="160">
        <v>30</v>
      </c>
    </row>
    <row r="105" spans="1:9" ht="17" customHeight="1">
      <c r="A105" s="43"/>
      <c r="B105" s="337" t="s">
        <v>17</v>
      </c>
      <c r="C105" s="37"/>
      <c r="D105" s="37"/>
      <c r="E105" s="37"/>
      <c r="F105" s="37"/>
      <c r="G105" s="206" t="s">
        <v>23</v>
      </c>
      <c r="H105" s="201" t="s">
        <v>20</v>
      </c>
      <c r="I105" s="139"/>
    </row>
    <row r="106" spans="1:9" s="20" customFormat="1" ht="17" customHeight="1" thickBot="1">
      <c r="A106" s="11" t="s">
        <v>10</v>
      </c>
      <c r="B106" s="338" t="s">
        <v>220</v>
      </c>
      <c r="C106" s="189"/>
      <c r="D106" s="241" t="s">
        <v>192</v>
      </c>
      <c r="E106" s="189"/>
      <c r="F106" s="190"/>
      <c r="G106" s="339" t="str">
        <f>G15</f>
        <v>美女廚房 Cooking Beauties (20 EPI)</v>
      </c>
      <c r="H106" s="340" t="str">
        <f>H15</f>
        <v>開心無敵獎門人 Super Trio Returns (18 EPI)</v>
      </c>
      <c r="I106" s="70" t="s">
        <v>10</v>
      </c>
    </row>
    <row r="107" spans="1:9" ht="17" customHeight="1">
      <c r="A107" s="122"/>
      <c r="B107" s="164" t="s">
        <v>221</v>
      </c>
      <c r="C107" s="63" t="s">
        <v>87</v>
      </c>
      <c r="D107" s="63" t="str">
        <f>"# " &amp; VALUE(RIGHT(C107,2)+1)</f>
        <v># 2</v>
      </c>
      <c r="E107" s="63" t="str">
        <f>"# " &amp; VALUE(RIGHT(D107,2)+1)</f>
        <v># 3</v>
      </c>
      <c r="F107" s="62" t="str">
        <f>"# " &amp; VALUE(RIGHT(E107,2)+1)</f>
        <v># 4</v>
      </c>
      <c r="G107" s="341" t="str">
        <f>G16</f>
        <v># 3</v>
      </c>
      <c r="H107" s="342" t="str">
        <f>H16</f>
        <v># 3</v>
      </c>
      <c r="I107" s="51"/>
    </row>
    <row r="108" spans="1:9" ht="17" customHeight="1">
      <c r="A108" s="210">
        <v>30</v>
      </c>
      <c r="B108" s="96"/>
      <c r="C108" s="76"/>
      <c r="D108" s="76"/>
      <c r="E108" s="76"/>
      <c r="F108" s="76"/>
      <c r="G108" s="88"/>
      <c r="H108" s="343"/>
      <c r="I108" s="59">
        <v>30</v>
      </c>
    </row>
    <row r="109" spans="1:9" ht="17" customHeight="1">
      <c r="A109" s="131"/>
      <c r="B109" s="123" t="s">
        <v>17</v>
      </c>
      <c r="C109" s="63"/>
      <c r="D109" s="63"/>
      <c r="E109" s="63"/>
      <c r="F109" s="36"/>
      <c r="G109" s="163" t="s">
        <v>23</v>
      </c>
      <c r="H109" s="211" t="s">
        <v>23</v>
      </c>
      <c r="I109" s="65"/>
    </row>
    <row r="110" spans="1:9" s="20" customFormat="1" ht="17" customHeight="1" thickBot="1">
      <c r="A110" s="11" t="s">
        <v>11</v>
      </c>
      <c r="B110" s="49"/>
      <c r="C110" s="63"/>
      <c r="D110" s="63" t="str">
        <f>$D$81</f>
        <v>正義女神 Themis (25 EPI)</v>
      </c>
      <c r="E110" s="63"/>
      <c r="F110" s="63"/>
      <c r="G110" s="212" t="str">
        <f>G77</f>
        <v>退休有乜計 #2</v>
      </c>
      <c r="H110" s="237"/>
      <c r="I110" s="70" t="s">
        <v>11</v>
      </c>
    </row>
    <row r="111" spans="1:9" ht="17" customHeight="1">
      <c r="A111" s="122"/>
      <c r="B111" s="63" t="str">
        <f>B82</f>
        <v># 11</v>
      </c>
      <c r="C111" s="63" t="str">
        <f>"# " &amp; VALUE(RIGHT(B111,2)+1)</f>
        <v># 12</v>
      </c>
      <c r="D111" s="63" t="str">
        <f>"# " &amp; VALUE(RIGHT(C111,2)+1)</f>
        <v># 13</v>
      </c>
      <c r="E111" s="63" t="str">
        <f>"# " &amp; VALUE(RIGHT(D111,2)+1)</f>
        <v># 14</v>
      </c>
      <c r="F111" s="63" t="str">
        <f>"# " &amp; VALUE(RIGHT(E111,2)+1)</f>
        <v># 15</v>
      </c>
      <c r="G111" s="163" t="s">
        <v>23</v>
      </c>
      <c r="H111" s="237" t="str">
        <f>H80</f>
        <v>中年好聲音4 # 21</v>
      </c>
      <c r="I111" s="51"/>
    </row>
    <row r="112" spans="1:9" ht="17" customHeight="1">
      <c r="A112" s="78">
        <v>30</v>
      </c>
      <c r="B112" s="76"/>
      <c r="C112" s="76"/>
      <c r="D112" s="76"/>
      <c r="E112" s="76"/>
      <c r="F112" s="63"/>
      <c r="G112" s="64" t="str">
        <f>G81</f>
        <v>唱錢 #12</v>
      </c>
      <c r="H112" s="213"/>
      <c r="I112" s="59">
        <v>30</v>
      </c>
    </row>
    <row r="113" spans="1:9" ht="17" customHeight="1">
      <c r="A113" s="78"/>
      <c r="B113" s="181"/>
      <c r="C113" s="181"/>
      <c r="D113" s="151" t="s">
        <v>178</v>
      </c>
      <c r="E113" s="151"/>
      <c r="F113" s="182"/>
      <c r="G113" s="126"/>
      <c r="H113" s="214"/>
      <c r="I113" s="79"/>
    </row>
    <row r="114" spans="1:9" ht="17" customHeight="1">
      <c r="A114" s="131"/>
      <c r="B114" s="37" t="s">
        <v>17</v>
      </c>
      <c r="C114" s="215" t="str">
        <f>C76</f>
        <v xml:space="preserve"> </v>
      </c>
      <c r="D114" s="113" t="str">
        <f>D76</f>
        <v xml:space="preserve">愛．回家之開心速遞  Lo And Behold </v>
      </c>
      <c r="E114" s="215"/>
      <c r="F114" s="37"/>
      <c r="G114" s="126"/>
      <c r="H114" s="213"/>
      <c r="I114" s="65"/>
    </row>
    <row r="115" spans="1:9" s="20" customFormat="1" ht="17" customHeight="1" thickBot="1">
      <c r="A115" s="11" t="s">
        <v>12</v>
      </c>
      <c r="B115" s="76" t="str">
        <f t="shared" ref="B115:F115" si="9">B78</f>
        <v># 2784</v>
      </c>
      <c r="C115" s="76" t="str">
        <f t="shared" si="9"/>
        <v># 2785</v>
      </c>
      <c r="D115" s="63" t="str">
        <f t="shared" si="9"/>
        <v># 2786</v>
      </c>
      <c r="E115" s="63" t="str">
        <f t="shared" si="9"/>
        <v># 2787</v>
      </c>
      <c r="F115" s="76" t="str">
        <f t="shared" si="9"/>
        <v># 2788</v>
      </c>
      <c r="G115" s="216" t="s">
        <v>94</v>
      </c>
      <c r="H115" s="214"/>
      <c r="I115" s="70" t="s">
        <v>12</v>
      </c>
    </row>
    <row r="116" spans="1:9" ht="17" customHeight="1">
      <c r="A116" s="122"/>
      <c r="B116" s="37" t="s">
        <v>17</v>
      </c>
      <c r="C116" s="35"/>
      <c r="D116" s="35" t="s">
        <v>170</v>
      </c>
      <c r="E116" s="37"/>
      <c r="F116" s="102"/>
      <c r="G116" s="163" t="s">
        <v>23</v>
      </c>
      <c r="H116" s="213"/>
      <c r="I116" s="51"/>
    </row>
    <row r="117" spans="1:9" ht="17" customHeight="1">
      <c r="A117" s="210">
        <v>30</v>
      </c>
      <c r="B117" s="76" t="str">
        <f t="shared" ref="B117:F117" si="10">B74</f>
        <v># 103</v>
      </c>
      <c r="C117" s="76" t="str">
        <f t="shared" si="10"/>
        <v># 104</v>
      </c>
      <c r="D117" s="76" t="str">
        <f t="shared" si="10"/>
        <v># 105</v>
      </c>
      <c r="E117" s="76" t="str">
        <f t="shared" si="10"/>
        <v># 106</v>
      </c>
      <c r="F117" s="76" t="str">
        <f t="shared" si="10"/>
        <v># 107</v>
      </c>
      <c r="G117" s="217" t="s">
        <v>229</v>
      </c>
      <c r="H117" s="214"/>
      <c r="I117" s="59">
        <v>30</v>
      </c>
    </row>
    <row r="118" spans="1:9" ht="17" customHeight="1">
      <c r="A118" s="78"/>
      <c r="B118" s="37" t="s">
        <v>17</v>
      </c>
      <c r="C118" s="241"/>
      <c r="D118" s="102" t="str">
        <f>D91</f>
        <v>試真D Try It? Really? (10 EPI)</v>
      </c>
      <c r="E118" s="63"/>
      <c r="F118" s="101"/>
      <c r="G118" s="219" t="s">
        <v>170</v>
      </c>
      <c r="H118" s="213"/>
      <c r="I118" s="79"/>
    </row>
    <row r="119" spans="1:9" s="20" customFormat="1" ht="17" customHeight="1" thickBot="1">
      <c r="A119" s="11" t="s">
        <v>15</v>
      </c>
      <c r="B119" s="61" t="str">
        <f>B92</f>
        <v># 1</v>
      </c>
      <c r="C119" s="63" t="str">
        <f>"# " &amp; VALUE(RIGHT(B119,2)+1)</f>
        <v># 2</v>
      </c>
      <c r="D119" s="63" t="str">
        <f>"# " &amp; VALUE(RIGHT(C119,2)+1)</f>
        <v># 3</v>
      </c>
      <c r="E119" s="63" t="str">
        <f>"# " &amp; VALUE(RIGHT(D119,2)+1)</f>
        <v># 4</v>
      </c>
      <c r="F119" s="63" t="str">
        <f>"# " &amp; VALUE(RIGHT(E119,2)+1)</f>
        <v># 5</v>
      </c>
      <c r="G119" s="30" t="str">
        <f>G74</f>
        <v># 108</v>
      </c>
      <c r="H119" s="218"/>
      <c r="I119" s="70" t="s">
        <v>15</v>
      </c>
    </row>
    <row r="120" spans="1:9" ht="17" customHeight="1">
      <c r="A120" s="122"/>
      <c r="B120" s="123" t="s">
        <v>17</v>
      </c>
      <c r="C120" s="36"/>
      <c r="D120" s="36"/>
      <c r="E120" s="36"/>
      <c r="F120" s="36"/>
      <c r="G120" s="163" t="s">
        <v>23</v>
      </c>
      <c r="H120" s="219" t="s">
        <v>170</v>
      </c>
      <c r="I120" s="125"/>
    </row>
    <row r="121" spans="1:9" ht="17" customHeight="1">
      <c r="A121" s="210">
        <v>30</v>
      </c>
      <c r="B121" s="241"/>
      <c r="C121" s="220"/>
      <c r="D121" s="55" t="s">
        <v>89</v>
      </c>
      <c r="E121" s="55"/>
      <c r="F121" s="55"/>
      <c r="G121" s="126" t="str">
        <f>G90</f>
        <v>美食新聞周報 # 65</v>
      </c>
      <c r="H121" s="30" t="str">
        <f>H74</f>
        <v># 109</v>
      </c>
      <c r="I121" s="112">
        <v>30</v>
      </c>
    </row>
    <row r="122" spans="1:9" ht="17" customHeight="1">
      <c r="A122" s="78"/>
      <c r="B122" s="61" t="str">
        <f>B64</f>
        <v># 15</v>
      </c>
      <c r="C122" s="63" t="str">
        <f>C64</f>
        <v># 16</v>
      </c>
      <c r="D122" s="63" t="str">
        <f>D64</f>
        <v># 17</v>
      </c>
      <c r="E122" s="63" t="str">
        <f>E64</f>
        <v># 18</v>
      </c>
      <c r="F122" s="63" t="str">
        <f>F64</f>
        <v># 19</v>
      </c>
      <c r="G122" s="163" t="s">
        <v>23</v>
      </c>
      <c r="H122" s="169" t="s">
        <v>20</v>
      </c>
      <c r="I122" s="221"/>
    </row>
    <row r="123" spans="1:9" s="20" customFormat="1" ht="17" customHeight="1" thickBot="1">
      <c r="A123" s="11" t="s">
        <v>13</v>
      </c>
      <c r="B123" s="66"/>
      <c r="C123" s="76"/>
      <c r="D123" s="76"/>
      <c r="E123" s="76"/>
      <c r="F123" s="76"/>
      <c r="G123" s="93" t="str">
        <f>G94</f>
        <v>老友記 #11</v>
      </c>
      <c r="H123" s="238" t="str">
        <f>H93</f>
        <v>一周星星 #19</v>
      </c>
      <c r="I123" s="42" t="s">
        <v>13</v>
      </c>
    </row>
    <row r="124" spans="1:9" ht="17" customHeight="1">
      <c r="A124" s="43"/>
      <c r="B124" s="222" t="s">
        <v>17</v>
      </c>
      <c r="C124" s="102"/>
      <c r="D124" s="102" t="s">
        <v>188</v>
      </c>
      <c r="E124" s="102"/>
      <c r="F124" s="63"/>
      <c r="G124" s="163" t="s">
        <v>23</v>
      </c>
      <c r="H124" s="223" t="s">
        <v>20</v>
      </c>
      <c r="I124" s="39"/>
    </row>
    <row r="125" spans="1:9" ht="17" customHeight="1">
      <c r="A125" s="43"/>
      <c r="B125" s="63" t="str">
        <f>B$42</f>
        <v># 1956</v>
      </c>
      <c r="C125" s="63" t="str">
        <f>C$42</f>
        <v># 1957</v>
      </c>
      <c r="D125" s="63" t="str">
        <f>D$42</f>
        <v># 1958</v>
      </c>
      <c r="E125" s="63" t="str">
        <f>E$42</f>
        <v># 1959</v>
      </c>
      <c r="F125" s="63" t="str">
        <f>F42</f>
        <v># 1960</v>
      </c>
      <c r="G125" s="64" t="str">
        <f>G70</f>
        <v>新聞透視 # 16</v>
      </c>
      <c r="H125" s="224"/>
      <c r="I125" s="39"/>
    </row>
    <row r="126" spans="1:9" ht="17" customHeight="1">
      <c r="A126" s="210" t="s">
        <v>2</v>
      </c>
      <c r="B126" s="29"/>
      <c r="C126" s="76"/>
      <c r="D126" s="76"/>
      <c r="E126" s="76"/>
      <c r="F126" s="225" t="s">
        <v>42</v>
      </c>
      <c r="H126" s="194" t="str">
        <f>H39</f>
        <v>流行經典50年 # 87</v>
      </c>
      <c r="I126" s="112" t="s">
        <v>2</v>
      </c>
    </row>
    <row r="127" spans="1:9" ht="17" customHeight="1">
      <c r="A127" s="78"/>
      <c r="B127" s="226" t="s">
        <v>38</v>
      </c>
      <c r="C127" s="63"/>
      <c r="D127" s="102" t="s">
        <v>230</v>
      </c>
      <c r="E127" s="63"/>
      <c r="F127" s="63"/>
      <c r="G127" s="163" t="s">
        <v>23</v>
      </c>
      <c r="H127" s="238"/>
      <c r="I127" s="110"/>
    </row>
    <row r="128" spans="1:9" ht="17" customHeight="1" thickBot="1">
      <c r="A128" s="227" t="s">
        <v>14</v>
      </c>
      <c r="B128" s="228" t="s">
        <v>95</v>
      </c>
      <c r="C128" s="229" t="str">
        <f>"# " &amp; VALUE(RIGHT(B128,2)+1)</f>
        <v># 11</v>
      </c>
      <c r="D128" s="229" t="str">
        <f>"# " &amp; VALUE(RIGHT(C128,2)+1)</f>
        <v># 12</v>
      </c>
      <c r="E128" s="229" t="str">
        <f>"# " &amp; VALUE(RIGHT(D128,2)+1)</f>
        <v># 13</v>
      </c>
      <c r="F128" s="229" t="str">
        <f>"# " &amp; VALUE(RIGHT(E128,2)+1)</f>
        <v># 14</v>
      </c>
      <c r="G128" s="230" t="str">
        <f>G41</f>
        <v>周六聊Teen谷 # 15</v>
      </c>
      <c r="H128" s="231"/>
      <c r="I128" s="232" t="s">
        <v>14</v>
      </c>
    </row>
    <row r="129" spans="1:9" ht="17" customHeight="1" thickTop="1">
      <c r="A129" s="233"/>
      <c r="B129" s="234" t="s">
        <v>231</v>
      </c>
      <c r="C129" s="6"/>
      <c r="D129" s="6"/>
      <c r="E129" s="6"/>
      <c r="F129" s="6"/>
      <c r="G129" s="6"/>
      <c r="H129" s="620">
        <f ca="1">TODAY()</f>
        <v>46134</v>
      </c>
      <c r="I129" s="621"/>
    </row>
    <row r="130" spans="1:9" ht="17" customHeight="1">
      <c r="B130" s="234"/>
    </row>
    <row r="131" spans="1:9" ht="17" customHeight="1"/>
    <row r="132" spans="1:9" ht="17" customHeight="1"/>
  </sheetData>
  <mergeCells count="16">
    <mergeCell ref="G18:H18"/>
    <mergeCell ref="C1:G1"/>
    <mergeCell ref="H2:I2"/>
    <mergeCell ref="E6:F6"/>
    <mergeCell ref="G11:H11"/>
    <mergeCell ref="B12:F12"/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</mergeCells>
  <printOptions horizontalCentered="1"/>
  <pageMargins left="0" right="0" top="0.27559055118110237" bottom="0" header="0.11811023622047245" footer="0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9D2-F269-4127-94C0-8097661FB41B}">
  <dimension ref="A1:N132"/>
  <sheetViews>
    <sheetView zoomScale="70" zoomScaleNormal="70" workbookViewId="0">
      <pane ySplit="4" topLeftCell="A92" activePane="bottomLeft" state="frozen"/>
      <selection pane="bottomLeft" activeCell="E96" sqref="E96"/>
    </sheetView>
  </sheetViews>
  <sheetFormatPr defaultColWidth="9.453125" defaultRowHeight="15.5"/>
  <cols>
    <col min="1" max="1" width="7.6328125" style="596" customWidth="1"/>
    <col min="2" max="8" width="32.6328125" style="370" customWidth="1"/>
    <col min="9" max="9" width="7.6328125" style="597" customWidth="1"/>
    <col min="10" max="16384" width="9.453125" style="370"/>
  </cols>
  <sheetData>
    <row r="1" spans="1:9" ht="36" customHeight="1">
      <c r="A1" s="368"/>
      <c r="B1" s="369"/>
      <c r="C1" s="639" t="s">
        <v>236</v>
      </c>
      <c r="D1" s="639"/>
      <c r="E1" s="639"/>
      <c r="F1" s="639"/>
      <c r="G1" s="639"/>
      <c r="H1" s="369"/>
      <c r="I1" s="369"/>
    </row>
    <row r="2" spans="1:9" ht="17" customHeight="1" thickBot="1">
      <c r="A2" s="371" t="s">
        <v>237</v>
      </c>
      <c r="B2" s="372"/>
      <c r="C2" s="372"/>
      <c r="D2" s="367" t="s">
        <v>18</v>
      </c>
      <c r="E2" s="367"/>
      <c r="F2" s="373"/>
      <c r="G2" s="373"/>
      <c r="H2" s="640" t="s">
        <v>238</v>
      </c>
      <c r="I2" s="640"/>
    </row>
    <row r="3" spans="1:9" ht="17" customHeight="1" thickTop="1">
      <c r="A3" s="374" t="s">
        <v>19</v>
      </c>
      <c r="B3" s="375" t="s">
        <v>25</v>
      </c>
      <c r="C3" s="375" t="s">
        <v>26</v>
      </c>
      <c r="D3" s="375" t="s">
        <v>27</v>
      </c>
      <c r="E3" s="375" t="s">
        <v>169</v>
      </c>
      <c r="F3" s="375" t="s">
        <v>29</v>
      </c>
      <c r="G3" s="375" t="s">
        <v>30</v>
      </c>
      <c r="H3" s="375" t="s">
        <v>31</v>
      </c>
      <c r="I3" s="376" t="s">
        <v>19</v>
      </c>
    </row>
    <row r="4" spans="1:9" ht="17" customHeight="1" thickBot="1">
      <c r="A4" s="377"/>
      <c r="B4" s="378">
        <v>46132</v>
      </c>
      <c r="C4" s="378">
        <f t="shared" ref="C4:H4" si="0">SUM(B4+1)</f>
        <v>46133</v>
      </c>
      <c r="D4" s="379">
        <f t="shared" si="0"/>
        <v>46134</v>
      </c>
      <c r="E4" s="379">
        <f t="shared" si="0"/>
        <v>46135</v>
      </c>
      <c r="F4" s="379">
        <f t="shared" si="0"/>
        <v>46136</v>
      </c>
      <c r="G4" s="379">
        <f t="shared" si="0"/>
        <v>46137</v>
      </c>
      <c r="H4" s="379">
        <f t="shared" si="0"/>
        <v>46138</v>
      </c>
      <c r="I4" s="380"/>
    </row>
    <row r="5" spans="1:9" s="386" customFormat="1" ht="17" customHeight="1" thickBot="1">
      <c r="A5" s="381" t="s">
        <v>14</v>
      </c>
      <c r="B5" s="382"/>
      <c r="C5" s="383"/>
      <c r="D5" s="383"/>
      <c r="E5" s="383"/>
      <c r="F5" s="383"/>
      <c r="G5" s="383"/>
      <c r="H5" s="384"/>
      <c r="I5" s="385" t="s">
        <v>14</v>
      </c>
    </row>
    <row r="6" spans="1:9" ht="17" customHeight="1">
      <c r="A6" s="387"/>
      <c r="B6" s="388" t="s">
        <v>17</v>
      </c>
      <c r="C6" s="389" t="s">
        <v>17</v>
      </c>
      <c r="D6" s="390" t="str">
        <f t="shared" ref="D6:G7" si="1">C54</f>
        <v>大夢想家 Big Big Home (13 EPI)</v>
      </c>
      <c r="E6" s="617" t="str">
        <f t="shared" si="1"/>
        <v>港生活．港享受 Dolce Vita 2021 (52 EPI)</v>
      </c>
      <c r="F6" s="618"/>
      <c r="G6" s="391" t="str">
        <f t="shared" si="1"/>
        <v xml:space="preserve">美食新聞報道 Gourmet Express </v>
      </c>
      <c r="H6" s="392" t="s">
        <v>17</v>
      </c>
      <c r="I6" s="393"/>
    </row>
    <row r="7" spans="1:9" ht="17" customHeight="1">
      <c r="A7" s="394">
        <v>30</v>
      </c>
      <c r="B7" s="395" t="str">
        <f>LEFT($H$63,5) &amp; " # " &amp; VALUE(RIGHT($H$63,2)-1)</f>
        <v>最強生命線 # 45</v>
      </c>
      <c r="C7" s="396" t="str">
        <f>B26</f>
        <v>新聞掏寶  # 298</v>
      </c>
      <c r="D7" s="397" t="str">
        <f t="shared" si="1"/>
        <v># 13</v>
      </c>
      <c r="E7" s="396" t="str">
        <f t="shared" si="1"/>
        <v># 25</v>
      </c>
      <c r="F7" s="396" t="str">
        <f t="shared" si="1"/>
        <v># 26</v>
      </c>
      <c r="G7" s="396" t="str">
        <f t="shared" si="1"/>
        <v># 178</v>
      </c>
      <c r="H7" s="398" t="str">
        <f>D57</f>
        <v>地球村民  #7</v>
      </c>
      <c r="I7" s="399">
        <v>30</v>
      </c>
    </row>
    <row r="8" spans="1:9" ht="17" customHeight="1">
      <c r="A8" s="400"/>
      <c r="B8" s="388" t="s">
        <v>17</v>
      </c>
      <c r="C8" s="401"/>
      <c r="D8" s="402"/>
      <c r="E8" s="401" t="s">
        <v>170</v>
      </c>
      <c r="F8" s="403"/>
      <c r="G8" s="401"/>
      <c r="H8" s="404"/>
      <c r="I8" s="405"/>
    </row>
    <row r="9" spans="1:9" s="386" customFormat="1" ht="17" customHeight="1" thickBot="1">
      <c r="A9" s="377" t="s">
        <v>0</v>
      </c>
      <c r="B9" s="406" t="s">
        <v>239</v>
      </c>
      <c r="C9" s="407" t="str">
        <f t="shared" ref="C9:H9" si="2">"# " &amp; VALUE(RIGHT(B9,3)+1)</f>
        <v># 110</v>
      </c>
      <c r="D9" s="407" t="str">
        <f t="shared" si="2"/>
        <v># 111</v>
      </c>
      <c r="E9" s="407" t="str">
        <f t="shared" si="2"/>
        <v># 112</v>
      </c>
      <c r="F9" s="407" t="str">
        <f t="shared" si="2"/>
        <v># 113</v>
      </c>
      <c r="G9" s="407" t="str">
        <f t="shared" si="2"/>
        <v># 114</v>
      </c>
      <c r="H9" s="407" t="str">
        <f t="shared" si="2"/>
        <v># 115</v>
      </c>
      <c r="I9" s="408" t="s">
        <v>0</v>
      </c>
    </row>
    <row r="10" spans="1:9" ht="17" customHeight="1">
      <c r="A10" s="409"/>
      <c r="B10" s="244"/>
      <c r="C10" s="245"/>
      <c r="D10" s="245"/>
      <c r="E10" s="245"/>
      <c r="F10" s="246"/>
      <c r="G10" s="244"/>
      <c r="H10" s="247"/>
      <c r="I10" s="393"/>
    </row>
    <row r="11" spans="1:9" ht="17" customHeight="1">
      <c r="A11" s="394">
        <v>30</v>
      </c>
      <c r="B11" s="248"/>
      <c r="C11" s="248"/>
      <c r="D11" s="248"/>
      <c r="E11" s="248"/>
      <c r="F11" s="248"/>
      <c r="G11" s="644" t="s">
        <v>32</v>
      </c>
      <c r="H11" s="645"/>
      <c r="I11" s="399">
        <v>30</v>
      </c>
    </row>
    <row r="12" spans="1:9" ht="17" customHeight="1">
      <c r="A12" s="410"/>
      <c r="B12" s="641" t="s">
        <v>172</v>
      </c>
      <c r="C12" s="642"/>
      <c r="D12" s="642"/>
      <c r="E12" s="642"/>
      <c r="F12" s="643"/>
      <c r="G12" s="249"/>
      <c r="H12" s="250"/>
      <c r="I12" s="405"/>
    </row>
    <row r="13" spans="1:9" s="386" customFormat="1" ht="17" customHeight="1" thickBot="1">
      <c r="A13" s="411" t="s">
        <v>1</v>
      </c>
      <c r="B13" s="251"/>
      <c r="C13" s="252"/>
      <c r="D13" s="252"/>
      <c r="E13" s="252"/>
      <c r="F13" s="253"/>
      <c r="G13" s="254"/>
      <c r="H13" s="255"/>
      <c r="I13" s="408" t="s">
        <v>1</v>
      </c>
    </row>
    <row r="14" spans="1:9" ht="17" customHeight="1">
      <c r="A14" s="412"/>
      <c r="B14" s="413">
        <v>800164256</v>
      </c>
      <c r="C14" s="413"/>
      <c r="D14" s="414"/>
      <c r="E14" s="413"/>
      <c r="F14" s="414"/>
      <c r="G14" s="415">
        <v>800534134</v>
      </c>
      <c r="H14" s="413">
        <v>800606592</v>
      </c>
      <c r="I14" s="416"/>
    </row>
    <row r="15" spans="1:9" ht="17" customHeight="1">
      <c r="A15" s="417" t="s">
        <v>2</v>
      </c>
      <c r="B15" s="418"/>
      <c r="C15" s="419"/>
      <c r="D15" s="419" t="s">
        <v>115</v>
      </c>
      <c r="F15" s="419"/>
      <c r="G15" s="420" t="s">
        <v>116</v>
      </c>
      <c r="H15" s="421" t="s">
        <v>117</v>
      </c>
      <c r="I15" s="422" t="s">
        <v>2</v>
      </c>
    </row>
    <row r="16" spans="1:9" ht="17" customHeight="1">
      <c r="A16" s="423"/>
      <c r="B16" s="424" t="s">
        <v>88</v>
      </c>
      <c r="C16" s="425" t="str">
        <f t="shared" ref="C16:F16" si="3">"# " &amp; VALUE(RIGHT(B16,2)+1)</f>
        <v># 10</v>
      </c>
      <c r="D16" s="425" t="str">
        <f t="shared" si="3"/>
        <v># 11</v>
      </c>
      <c r="E16" s="425" t="str">
        <f t="shared" si="3"/>
        <v># 12</v>
      </c>
      <c r="F16" s="425" t="str">
        <f t="shared" si="3"/>
        <v># 13</v>
      </c>
      <c r="G16" s="426" t="s">
        <v>173</v>
      </c>
      <c r="H16" s="425" t="s">
        <v>173</v>
      </c>
      <c r="I16" s="427"/>
    </row>
    <row r="17" spans="1:9" s="386" customFormat="1" ht="17" customHeight="1" thickBot="1">
      <c r="A17" s="411" t="s">
        <v>3</v>
      </c>
      <c r="B17" s="428" t="s">
        <v>24</v>
      </c>
      <c r="C17" s="429"/>
      <c r="D17" s="429"/>
      <c r="E17" s="429"/>
      <c r="F17" s="429"/>
      <c r="G17" s="430"/>
      <c r="H17" s="429"/>
      <c r="I17" s="431" t="s">
        <v>16</v>
      </c>
    </row>
    <row r="18" spans="1:9" s="386" customFormat="1" ht="17" customHeight="1">
      <c r="A18" s="411"/>
      <c r="B18" s="432" t="s">
        <v>17</v>
      </c>
      <c r="C18" s="403" t="str">
        <f>C76</f>
        <v xml:space="preserve"> </v>
      </c>
      <c r="D18" s="372" t="str">
        <f>D76</f>
        <v xml:space="preserve">愛．回家之開心速遞  Lo And Behold </v>
      </c>
      <c r="E18" s="403"/>
      <c r="F18" s="433"/>
      <c r="G18" s="615" t="s">
        <v>73</v>
      </c>
      <c r="H18" s="619"/>
      <c r="I18" s="435"/>
    </row>
    <row r="19" spans="1:9" ht="17" customHeight="1">
      <c r="A19" s="436" t="s">
        <v>2</v>
      </c>
      <c r="B19" s="437" t="s">
        <v>240</v>
      </c>
      <c r="C19" s="437" t="str">
        <f t="shared" ref="C19:F19" si="4">B78</f>
        <v># 2789</v>
      </c>
      <c r="D19" s="437" t="str">
        <f t="shared" si="4"/>
        <v># 2790</v>
      </c>
      <c r="E19" s="437" t="str">
        <f t="shared" si="4"/>
        <v># 2791</v>
      </c>
      <c r="F19" s="438" t="str">
        <f t="shared" si="4"/>
        <v># 2792</v>
      </c>
      <c r="G19" s="397" t="str">
        <f>D55</f>
        <v># 25</v>
      </c>
      <c r="H19" s="437" t="str">
        <f>"# " &amp; VALUE(RIGHT(G19,2)+1)</f>
        <v># 26</v>
      </c>
      <c r="I19" s="422" t="s">
        <v>2</v>
      </c>
    </row>
    <row r="20" spans="1:9" ht="17" customHeight="1">
      <c r="A20" s="439"/>
      <c r="B20" s="256" t="s">
        <v>58</v>
      </c>
      <c r="C20" s="257"/>
      <c r="D20" s="257"/>
      <c r="E20" s="257" t="s">
        <v>52</v>
      </c>
      <c r="F20" s="257"/>
      <c r="G20" s="257"/>
      <c r="H20" s="257"/>
      <c r="I20" s="440"/>
    </row>
    <row r="21" spans="1:9" s="386" customFormat="1" ht="17" customHeight="1" thickBot="1">
      <c r="A21" s="381" t="s">
        <v>4</v>
      </c>
      <c r="B21" s="258" t="s">
        <v>241</v>
      </c>
      <c r="C21" s="257" t="str">
        <f t="shared" ref="C21:H21" si="5">"# " &amp; VALUE(RIGHT(B21,4)+1)</f>
        <v># 1654</v>
      </c>
      <c r="D21" s="259" t="str">
        <f t="shared" si="5"/>
        <v># 1655</v>
      </c>
      <c r="E21" s="257" t="str">
        <f t="shared" si="5"/>
        <v># 1656</v>
      </c>
      <c r="F21" s="259" t="str">
        <f t="shared" si="5"/>
        <v># 1657</v>
      </c>
      <c r="G21" s="257" t="str">
        <f t="shared" si="5"/>
        <v># 1658</v>
      </c>
      <c r="H21" s="259" t="str">
        <f t="shared" si="5"/>
        <v># 1659</v>
      </c>
      <c r="I21" s="431" t="s">
        <v>4</v>
      </c>
    </row>
    <row r="22" spans="1:9" ht="17" customHeight="1">
      <c r="A22" s="441"/>
      <c r="B22" s="364" t="s">
        <v>242</v>
      </c>
      <c r="C22" s="402"/>
      <c r="D22" s="402" t="str">
        <f>D91</f>
        <v>試真D Try It? Really? (10 EPI)</v>
      </c>
      <c r="E22" s="403"/>
      <c r="F22" s="443"/>
      <c r="G22" s="432">
        <v>800568034</v>
      </c>
      <c r="H22" s="444"/>
      <c r="I22" s="445"/>
    </row>
    <row r="23" spans="1:9" ht="17" customHeight="1">
      <c r="A23" s="446" t="s">
        <v>2</v>
      </c>
      <c r="B23" s="395" t="s">
        <v>90</v>
      </c>
      <c r="C23" s="437" t="str">
        <f>B92</f>
        <v># 6</v>
      </c>
      <c r="D23" s="437" t="str">
        <f>"# " &amp; VALUE(RIGHT(C23,2)+1)</f>
        <v># 7</v>
      </c>
      <c r="E23" s="437" t="str">
        <f>"# " &amp; VALUE(RIGHT(D23,2)+1)</f>
        <v># 8</v>
      </c>
      <c r="F23" s="438" t="str">
        <f>"# " &amp; VALUE(RIGHT(E23,2)+1)</f>
        <v># 9</v>
      </c>
      <c r="G23" s="448"/>
      <c r="H23" s="449"/>
      <c r="I23" s="422" t="s">
        <v>2</v>
      </c>
    </row>
    <row r="24" spans="1:9" ht="17" customHeight="1">
      <c r="A24" s="450"/>
      <c r="B24" s="451" t="s">
        <v>17</v>
      </c>
      <c r="C24" s="452"/>
      <c r="D24" s="453" t="s">
        <v>178</v>
      </c>
      <c r="E24" s="453"/>
      <c r="F24" s="453"/>
      <c r="G24" s="448"/>
      <c r="H24" s="449"/>
      <c r="I24" s="440"/>
    </row>
    <row r="25" spans="1:9" ht="17" customHeight="1">
      <c r="A25" s="450"/>
      <c r="B25" s="454" t="s">
        <v>17</v>
      </c>
      <c r="C25" s="414" t="s">
        <v>17</v>
      </c>
      <c r="D25" s="455" t="s">
        <v>17</v>
      </c>
      <c r="E25" s="455" t="s">
        <v>17</v>
      </c>
      <c r="F25" s="455" t="s">
        <v>17</v>
      </c>
      <c r="G25" s="615" t="s">
        <v>98</v>
      </c>
      <c r="H25" s="646"/>
      <c r="I25" s="440"/>
    </row>
    <row r="26" spans="1:9" ht="17" customHeight="1">
      <c r="A26" s="450"/>
      <c r="B26" s="456" t="str">
        <f>LEFT($H$35,5) &amp; " # " &amp; VALUE(RIGHT($H$35,3)-1)</f>
        <v>新聞掏寶  # 298</v>
      </c>
      <c r="C26" s="456" t="str">
        <f>B57</f>
        <v>㇐個人去旅行 #3</v>
      </c>
      <c r="D26" s="457" t="s">
        <v>243</v>
      </c>
      <c r="E26" s="448" t="str">
        <f>D57</f>
        <v>地球村民  #7</v>
      </c>
      <c r="F26" s="434" t="s">
        <v>244</v>
      </c>
      <c r="G26" s="613" t="s">
        <v>99</v>
      </c>
      <c r="H26" s="614"/>
      <c r="I26" s="440"/>
    </row>
    <row r="27" spans="1:9" s="386" customFormat="1" ht="17" customHeight="1" thickBot="1">
      <c r="A27" s="459" t="s">
        <v>5</v>
      </c>
      <c r="B27" s="447"/>
      <c r="C27" s="426"/>
      <c r="D27" s="397"/>
      <c r="E27" s="397"/>
      <c r="F27" s="397"/>
      <c r="G27" s="448" t="s">
        <v>245</v>
      </c>
      <c r="H27" s="458" t="s">
        <v>246</v>
      </c>
      <c r="I27" s="435" t="s">
        <v>5</v>
      </c>
    </row>
    <row r="28" spans="1:9" ht="17" customHeight="1">
      <c r="A28" s="460"/>
      <c r="B28" s="414" t="s">
        <v>17</v>
      </c>
      <c r="C28" s="402"/>
      <c r="D28" s="402"/>
      <c r="E28" s="402"/>
      <c r="F28" s="461"/>
      <c r="G28" s="462"/>
      <c r="H28" s="449"/>
      <c r="I28" s="416"/>
    </row>
    <row r="29" spans="1:9" ht="17" customHeight="1">
      <c r="A29" s="463" t="s">
        <v>2</v>
      </c>
      <c r="B29" s="419"/>
      <c r="C29" s="464"/>
      <c r="D29" s="465" t="str">
        <f>D81</f>
        <v>正義女神 Themis (25 EPI)</v>
      </c>
      <c r="E29" s="466"/>
      <c r="F29" s="456"/>
      <c r="G29" s="467"/>
      <c r="H29" s="468"/>
      <c r="I29" s="422" t="s">
        <v>2</v>
      </c>
    </row>
    <row r="30" spans="1:9" ht="17" customHeight="1">
      <c r="A30" s="460"/>
      <c r="B30" s="425" t="s">
        <v>208</v>
      </c>
      <c r="C30" s="425" t="str">
        <f>"# " &amp; VALUE(RIGHT(C82,2)-1)</f>
        <v># 16</v>
      </c>
      <c r="D30" s="425" t="str">
        <f>"# " &amp; VALUE(RIGHT(D82,2)-1)</f>
        <v># 17</v>
      </c>
      <c r="E30" s="425" t="str">
        <f>"# " &amp; VALUE(RIGHT(E82,2)-1)</f>
        <v># 18</v>
      </c>
      <c r="F30" s="456" t="str">
        <f>"# " &amp; VALUE(RIGHT(F82,2)-1)</f>
        <v># 19</v>
      </c>
      <c r="G30" s="448"/>
      <c r="H30" s="449"/>
      <c r="I30" s="440"/>
    </row>
    <row r="31" spans="1:9" s="386" customFormat="1" ht="17" customHeight="1" thickBot="1">
      <c r="A31" s="469" t="s">
        <v>6</v>
      </c>
      <c r="B31" s="437"/>
      <c r="C31" s="437"/>
      <c r="D31" s="437"/>
      <c r="E31" s="437"/>
      <c r="F31" s="438"/>
      <c r="G31" s="451" t="s">
        <v>24</v>
      </c>
      <c r="H31" s="470"/>
      <c r="I31" s="431" t="s">
        <v>6</v>
      </c>
    </row>
    <row r="32" spans="1:9" ht="17" customHeight="1">
      <c r="A32" s="471"/>
      <c r="B32" s="414" t="s">
        <v>17</v>
      </c>
      <c r="C32" s="465"/>
      <c r="D32" s="401" t="s">
        <v>170</v>
      </c>
      <c r="E32" s="403"/>
      <c r="F32" s="403"/>
      <c r="G32" s="403"/>
      <c r="H32" s="472"/>
      <c r="I32" s="473"/>
    </row>
    <row r="33" spans="1:9" ht="17" customHeight="1">
      <c r="A33" s="474" t="s">
        <v>2</v>
      </c>
      <c r="B33" s="437" t="str">
        <f t="shared" ref="B33:H33" si="6">B9</f>
        <v># 109</v>
      </c>
      <c r="C33" s="437" t="str">
        <f t="shared" si="6"/>
        <v># 110</v>
      </c>
      <c r="D33" s="437" t="str">
        <f t="shared" si="6"/>
        <v># 111</v>
      </c>
      <c r="E33" s="437" t="str">
        <f t="shared" si="6"/>
        <v># 112</v>
      </c>
      <c r="F33" s="437" t="str">
        <f t="shared" si="6"/>
        <v># 113</v>
      </c>
      <c r="G33" s="437" t="str">
        <f t="shared" si="6"/>
        <v># 114</v>
      </c>
      <c r="H33" s="437" t="str">
        <f t="shared" si="6"/>
        <v># 115</v>
      </c>
      <c r="I33" s="475" t="s">
        <v>2</v>
      </c>
    </row>
    <row r="34" spans="1:9" ht="17" customHeight="1">
      <c r="A34" s="450"/>
      <c r="B34" s="476" t="s">
        <v>17</v>
      </c>
      <c r="C34" s="425"/>
      <c r="D34" s="425" t="s">
        <v>41</v>
      </c>
      <c r="E34" s="425"/>
      <c r="F34" s="425"/>
      <c r="G34" s="477" t="s">
        <v>20</v>
      </c>
      <c r="H34" s="478" t="s">
        <v>68</v>
      </c>
      <c r="I34" s="479"/>
    </row>
    <row r="35" spans="1:9" ht="17" customHeight="1">
      <c r="A35" s="450"/>
      <c r="B35" s="425" t="s">
        <v>247</v>
      </c>
      <c r="C35" s="425" t="str">
        <f>B61</f>
        <v># 2116</v>
      </c>
      <c r="D35" s="425" t="str">
        <f>C61</f>
        <v># 2117</v>
      </c>
      <c r="E35" s="425" t="str">
        <f>D61</f>
        <v># 2118</v>
      </c>
      <c r="F35" s="425" t="str">
        <f>E61</f>
        <v># 2119</v>
      </c>
      <c r="G35" s="480" t="s">
        <v>248</v>
      </c>
      <c r="H35" s="481" t="s">
        <v>249</v>
      </c>
      <c r="I35" s="479"/>
    </row>
    <row r="36" spans="1:9" s="386" customFormat="1" ht="17" customHeight="1" thickBot="1">
      <c r="A36" s="459" t="s">
        <v>7</v>
      </c>
      <c r="B36" s="437"/>
      <c r="C36" s="437"/>
      <c r="D36" s="437"/>
      <c r="E36" s="437"/>
      <c r="F36" s="482">
        <v>1255</v>
      </c>
      <c r="G36" s="483"/>
      <c r="H36" s="484" t="s">
        <v>69</v>
      </c>
      <c r="I36" s="380" t="s">
        <v>7</v>
      </c>
    </row>
    <row r="37" spans="1:9" ht="17" customHeight="1">
      <c r="A37" s="485"/>
      <c r="B37" s="486" t="s">
        <v>17</v>
      </c>
      <c r="C37" s="402"/>
      <c r="D37" s="402" t="s">
        <v>52</v>
      </c>
      <c r="E37" s="402"/>
      <c r="F37" s="461"/>
      <c r="G37" s="477" t="s">
        <v>20</v>
      </c>
      <c r="H37" s="487" t="s">
        <v>49</v>
      </c>
      <c r="I37" s="488"/>
    </row>
    <row r="38" spans="1:9" ht="17" customHeight="1">
      <c r="A38" s="439"/>
      <c r="B38" s="425" t="str">
        <f>B21</f>
        <v># 1653</v>
      </c>
      <c r="C38" s="425" t="str">
        <f>C21</f>
        <v># 1654</v>
      </c>
      <c r="D38" s="425" t="str">
        <f t="shared" ref="D38" si="7">"# " &amp; VALUE(RIGHT(C38,4)+1)</f>
        <v># 1655</v>
      </c>
      <c r="E38" s="425" t="str">
        <f>E21</f>
        <v># 1656</v>
      </c>
      <c r="F38" s="456" t="str">
        <f>F21</f>
        <v># 1657</v>
      </c>
      <c r="G38" s="489" t="s">
        <v>75</v>
      </c>
      <c r="I38" s="479"/>
    </row>
    <row r="39" spans="1:9" ht="17" customHeight="1">
      <c r="A39" s="417" t="s">
        <v>2</v>
      </c>
      <c r="B39" s="437"/>
      <c r="C39" s="437"/>
      <c r="D39" s="437"/>
      <c r="E39" s="437"/>
      <c r="F39" s="490">
        <v>1320</v>
      </c>
      <c r="G39" s="491" t="s">
        <v>124</v>
      </c>
      <c r="H39" s="492" t="s">
        <v>250</v>
      </c>
      <c r="I39" s="493" t="s">
        <v>2</v>
      </c>
    </row>
    <row r="40" spans="1:9" ht="17" customHeight="1">
      <c r="A40" s="494"/>
      <c r="B40" s="260" t="s">
        <v>57</v>
      </c>
      <c r="C40" s="261"/>
      <c r="D40" s="248"/>
      <c r="E40" s="262"/>
      <c r="F40" s="262"/>
      <c r="G40" s="302" t="s">
        <v>65</v>
      </c>
      <c r="H40" s="495" t="s">
        <v>48</v>
      </c>
      <c r="I40" s="479"/>
    </row>
    <row r="41" spans="1:9" ht="17" customHeight="1" thickBot="1">
      <c r="A41" s="439"/>
      <c r="B41" s="263"/>
      <c r="C41" s="264"/>
      <c r="D41" s="264" t="s">
        <v>188</v>
      </c>
      <c r="E41" s="264"/>
      <c r="F41" s="257"/>
      <c r="G41" s="335" t="s">
        <v>251</v>
      </c>
      <c r="H41" s="495"/>
      <c r="I41" s="479"/>
    </row>
    <row r="42" spans="1:9" s="386" customFormat="1" ht="17" customHeight="1" thickBot="1">
      <c r="A42" s="497" t="s">
        <v>8</v>
      </c>
      <c r="B42" s="263" t="s">
        <v>252</v>
      </c>
      <c r="C42" s="257" t="str">
        <f>"# " &amp; VALUE(RIGHT(B42,4)+1)</f>
        <v># 1962</v>
      </c>
      <c r="D42" s="257" t="str">
        <f>"# " &amp; VALUE(RIGHT(C42,4)+1)</f>
        <v># 1963</v>
      </c>
      <c r="E42" s="257" t="str">
        <f>"# " &amp; VALUE(RIGHT(D42,4)+1)</f>
        <v># 1964</v>
      </c>
      <c r="F42" s="257" t="str">
        <f>"# " &amp; VALUE(RIGHT(E42,4)+1)</f>
        <v># 1965</v>
      </c>
      <c r="G42" s="288" t="s">
        <v>21</v>
      </c>
      <c r="H42" s="458"/>
      <c r="I42" s="380" t="s">
        <v>8</v>
      </c>
    </row>
    <row r="43" spans="1:9" ht="17" customHeight="1">
      <c r="A43" s="471"/>
      <c r="B43" s="257"/>
      <c r="C43" s="259"/>
      <c r="D43" s="257"/>
      <c r="E43" s="257"/>
      <c r="F43" s="265">
        <v>1405</v>
      </c>
      <c r="G43" s="477" t="s">
        <v>20</v>
      </c>
      <c r="H43" s="498" t="s">
        <v>23</v>
      </c>
      <c r="I43" s="416"/>
    </row>
    <row r="44" spans="1:9" ht="17" customHeight="1">
      <c r="A44" s="450"/>
      <c r="B44" s="486" t="s">
        <v>17</v>
      </c>
      <c r="C44" s="403"/>
      <c r="D44" s="403" t="str">
        <f>D76</f>
        <v xml:space="preserve">愛．回家之開心速遞  Lo And Behold </v>
      </c>
      <c r="E44" s="403"/>
      <c r="F44" s="403"/>
      <c r="G44" s="457"/>
      <c r="H44" s="465" t="str">
        <f>G70</f>
        <v>新聞透視 # 17</v>
      </c>
      <c r="I44" s="440"/>
    </row>
    <row r="45" spans="1:9" ht="17" customHeight="1">
      <c r="A45" s="499" t="s">
        <v>2</v>
      </c>
      <c r="B45" s="395" t="str">
        <f>B19</f>
        <v># 2788</v>
      </c>
      <c r="C45" s="425" t="str">
        <f>C19</f>
        <v># 2789</v>
      </c>
      <c r="D45" s="437" t="str">
        <f>C78</f>
        <v># 2790</v>
      </c>
      <c r="E45" s="437" t="str">
        <f>D78</f>
        <v># 2791</v>
      </c>
      <c r="F45" s="437" t="str">
        <f>E78</f>
        <v># 2792</v>
      </c>
      <c r="G45" s="426"/>
      <c r="H45" s="500"/>
      <c r="I45" s="422" t="s">
        <v>2</v>
      </c>
    </row>
    <row r="46" spans="1:9" ht="17" customHeight="1">
      <c r="A46" s="501"/>
      <c r="B46" s="486" t="s">
        <v>17</v>
      </c>
      <c r="C46" s="402"/>
      <c r="D46" s="402"/>
      <c r="E46" s="402"/>
      <c r="F46" s="461"/>
      <c r="G46" s="504"/>
      <c r="H46" s="498" t="s">
        <v>23</v>
      </c>
      <c r="I46" s="502"/>
    </row>
    <row r="47" spans="1:9" s="386" customFormat="1" ht="17" customHeight="1" thickBot="1">
      <c r="A47" s="503">
        <v>1500</v>
      </c>
      <c r="B47" s="424"/>
      <c r="C47" s="419"/>
      <c r="D47" s="419" t="s">
        <v>192</v>
      </c>
      <c r="F47" s="504"/>
      <c r="G47" s="504" t="s">
        <v>217</v>
      </c>
      <c r="H47" s="505" t="str">
        <f>G86</f>
        <v>J Music # 104</v>
      </c>
      <c r="I47" s="506">
        <v>1500</v>
      </c>
    </row>
    <row r="48" spans="1:9" ht="17" customHeight="1">
      <c r="A48" s="507"/>
      <c r="B48" s="424" t="s">
        <v>173</v>
      </c>
      <c r="C48" s="425" t="str">
        <f>B88</f>
        <v># 5</v>
      </c>
      <c r="D48" s="425" t="str">
        <f>C88</f>
        <v># 6</v>
      </c>
      <c r="E48" s="425" t="str">
        <f>"# " &amp; VALUE(RIGHT(D48,2)+1)</f>
        <v># 7</v>
      </c>
      <c r="F48" s="456" t="str">
        <f>"# " &amp; VALUE(RIGHT(E48,2)+1)</f>
        <v># 8</v>
      </c>
      <c r="G48" s="511"/>
      <c r="H48" s="504"/>
      <c r="I48" s="508"/>
    </row>
    <row r="49" spans="1:9" ht="17" customHeight="1">
      <c r="A49" s="509">
        <v>30</v>
      </c>
      <c r="B49" s="510"/>
      <c r="C49" s="437"/>
      <c r="D49" s="437"/>
      <c r="E49" s="437"/>
      <c r="F49" s="438"/>
      <c r="G49" s="363"/>
      <c r="H49" s="511"/>
      <c r="I49" s="422" t="s">
        <v>2</v>
      </c>
    </row>
    <row r="50" spans="1:9" ht="17" customHeight="1">
      <c r="A50" s="501"/>
      <c r="B50" s="512" t="s">
        <v>17</v>
      </c>
      <c r="C50" s="513"/>
      <c r="D50" s="514" t="s">
        <v>178</v>
      </c>
      <c r="E50" s="453"/>
      <c r="F50" s="362"/>
      <c r="G50" s="511"/>
      <c r="H50" s="498" t="s">
        <v>23</v>
      </c>
      <c r="I50" s="440"/>
    </row>
    <row r="51" spans="1:9" ht="17" customHeight="1">
      <c r="A51" s="501"/>
      <c r="B51" s="364" t="s">
        <v>253</v>
      </c>
      <c r="C51" s="476"/>
      <c r="D51" s="515" t="str">
        <f>D22</f>
        <v>試真D Try It? Really? (10 EPI)</v>
      </c>
      <c r="E51" s="403"/>
      <c r="F51" s="443"/>
      <c r="G51" s="511"/>
      <c r="H51" s="505" t="str">
        <f>G77</f>
        <v>退休有乜計 #3</v>
      </c>
      <c r="I51" s="440"/>
    </row>
    <row r="52" spans="1:9" s="386" customFormat="1" ht="17" customHeight="1" thickBot="1">
      <c r="A52" s="503">
        <v>1600</v>
      </c>
      <c r="B52" s="395" t="str">
        <f>B23</f>
        <v># 5</v>
      </c>
      <c r="C52" s="437" t="str">
        <f>C23</f>
        <v># 6</v>
      </c>
      <c r="D52" s="437" t="str">
        <f>"# " &amp; VALUE(RIGHT(C52,2)+1)</f>
        <v># 7</v>
      </c>
      <c r="E52" s="437" t="str">
        <f>"# " &amp; VALUE(RIGHT(D52,2)+1)</f>
        <v># 8</v>
      </c>
      <c r="F52" s="438" t="str">
        <f>"# " &amp; VALUE(RIGHT(E52,2)+1)</f>
        <v># 9</v>
      </c>
      <c r="G52" s="511"/>
      <c r="H52" s="504"/>
      <c r="I52" s="506">
        <v>1600</v>
      </c>
    </row>
    <row r="53" spans="1:9" ht="17" customHeight="1">
      <c r="A53" s="441"/>
      <c r="B53" s="442" t="s">
        <v>70</v>
      </c>
      <c r="C53" s="455" t="s">
        <v>72</v>
      </c>
      <c r="D53" s="432" t="s">
        <v>74</v>
      </c>
      <c r="E53" s="454"/>
      <c r="F53" s="523" t="s">
        <v>254</v>
      </c>
      <c r="G53" s="511"/>
      <c r="H53" s="498" t="s">
        <v>23</v>
      </c>
      <c r="I53" s="445"/>
    </row>
    <row r="54" spans="1:9" ht="17" customHeight="1">
      <c r="A54" s="501"/>
      <c r="B54" s="517" t="s">
        <v>194</v>
      </c>
      <c r="C54" s="518" t="s">
        <v>195</v>
      </c>
      <c r="D54" s="615" t="s">
        <v>73</v>
      </c>
      <c r="E54" s="616"/>
      <c r="F54" s="552" t="s">
        <v>255</v>
      </c>
      <c r="G54" s="511"/>
      <c r="H54" s="519"/>
      <c r="I54" s="520"/>
    </row>
    <row r="55" spans="1:9" ht="16.75" customHeight="1">
      <c r="A55" s="509">
        <v>30</v>
      </c>
      <c r="B55" s="447" t="s">
        <v>208</v>
      </c>
      <c r="C55" s="397" t="s">
        <v>124</v>
      </c>
      <c r="D55" s="397" t="s">
        <v>256</v>
      </c>
      <c r="E55" s="438" t="str">
        <f>"# " &amp; VALUE(RIGHT(D55,2)+1)</f>
        <v># 26</v>
      </c>
      <c r="F55" s="396" t="s">
        <v>257</v>
      </c>
      <c r="G55" s="511"/>
      <c r="H55" s="504" t="str">
        <f>G81</f>
        <v>唱錢 #13</v>
      </c>
      <c r="I55" s="521">
        <v>30</v>
      </c>
    </row>
    <row r="56" spans="1:9" ht="17" customHeight="1">
      <c r="A56" s="501"/>
      <c r="B56" s="442" t="s">
        <v>128</v>
      </c>
      <c r="C56" s="522" t="s">
        <v>199</v>
      </c>
      <c r="D56" s="389" t="s">
        <v>84</v>
      </c>
      <c r="E56" s="523" t="s">
        <v>47</v>
      </c>
      <c r="F56" s="524" t="s">
        <v>67</v>
      </c>
      <c r="G56" s="477" t="s">
        <v>20</v>
      </c>
      <c r="H56" s="456"/>
      <c r="I56" s="502"/>
    </row>
    <row r="57" spans="1:9" ht="17" customHeight="1">
      <c r="A57" s="501"/>
      <c r="B57" s="525" t="s">
        <v>258</v>
      </c>
      <c r="C57" s="456" t="s">
        <v>201</v>
      </c>
      <c r="D57" s="489" t="s">
        <v>259</v>
      </c>
      <c r="E57" s="526" t="s">
        <v>260</v>
      </c>
      <c r="F57" s="527" t="s">
        <v>261</v>
      </c>
      <c r="G57" s="496" t="s">
        <v>223</v>
      </c>
      <c r="H57" s="456"/>
      <c r="I57" s="502"/>
    </row>
    <row r="58" spans="1:9" s="386" customFormat="1" ht="17" customHeight="1" thickBot="1">
      <c r="A58" s="503">
        <v>1700</v>
      </c>
      <c r="B58" s="528" t="s">
        <v>127</v>
      </c>
      <c r="C58" s="438" t="s">
        <v>118</v>
      </c>
      <c r="D58" s="483" t="s">
        <v>83</v>
      </c>
      <c r="E58" s="529" t="s">
        <v>46</v>
      </c>
      <c r="F58" s="396" t="s">
        <v>108</v>
      </c>
      <c r="G58" s="483"/>
      <c r="H58" s="456"/>
      <c r="I58" s="506">
        <v>1700</v>
      </c>
    </row>
    <row r="59" spans="1:9" ht="17" customHeight="1">
      <c r="A59" s="441"/>
      <c r="B59" s="403" t="s">
        <v>40</v>
      </c>
      <c r="C59" s="530"/>
      <c r="D59" s="414"/>
      <c r="E59" s="414"/>
      <c r="F59" s="414"/>
      <c r="G59" s="477" t="s">
        <v>20</v>
      </c>
      <c r="H59" s="498" t="s">
        <v>23</v>
      </c>
      <c r="I59" s="445"/>
    </row>
    <row r="60" spans="1:9" ht="17" customHeight="1">
      <c r="A60" s="501"/>
      <c r="B60" s="414"/>
      <c r="C60" s="425"/>
      <c r="D60" s="531" t="s">
        <v>39</v>
      </c>
      <c r="E60" s="372"/>
      <c r="F60" s="372"/>
      <c r="G60" s="489" t="s">
        <v>205</v>
      </c>
      <c r="H60" s="467" t="str">
        <f>H35</f>
        <v>新聞掏寶 # 299</v>
      </c>
      <c r="I60" s="502"/>
    </row>
    <row r="61" spans="1:9" ht="17" customHeight="1">
      <c r="A61" s="509">
        <v>30</v>
      </c>
      <c r="B61" s="437" t="s">
        <v>262</v>
      </c>
      <c r="C61" s="437" t="str">
        <f>"# " &amp; VALUE(RIGHT(B61,4)+1)</f>
        <v># 2117</v>
      </c>
      <c r="D61" s="437" t="str">
        <f>"# " &amp; VALUE(RIGHT(C61,4)+1)</f>
        <v># 2118</v>
      </c>
      <c r="E61" s="437" t="str">
        <f>"# " &amp; VALUE(RIGHT(D61,4)+1)</f>
        <v># 2119</v>
      </c>
      <c r="F61" s="437" t="str">
        <f>"# " &amp; VALUE(RIGHT(E61,4)+1)</f>
        <v># 2120</v>
      </c>
      <c r="G61" s="483" t="str">
        <f>C58</f>
        <v># 2</v>
      </c>
      <c r="H61" s="532"/>
      <c r="I61" s="521">
        <v>30</v>
      </c>
    </row>
    <row r="62" spans="1:9" ht="17" customHeight="1">
      <c r="A62" s="533"/>
      <c r="B62" s="486" t="s">
        <v>96</v>
      </c>
      <c r="C62" s="476"/>
      <c r="D62" s="476"/>
      <c r="E62" s="476"/>
      <c r="F62" s="454" t="s">
        <v>18</v>
      </c>
      <c r="G62" s="477" t="s">
        <v>20</v>
      </c>
      <c r="H62" s="655" t="s">
        <v>331</v>
      </c>
      <c r="I62" s="502"/>
    </row>
    <row r="63" spans="1:9" ht="17" customHeight="1">
      <c r="A63" s="501"/>
      <c r="B63" s="531"/>
      <c r="C63" s="531"/>
      <c r="D63" s="531" t="s">
        <v>89</v>
      </c>
      <c r="E63" s="531"/>
      <c r="F63" s="534"/>
      <c r="G63" s="489" t="str">
        <f>G41</f>
        <v>周六聊Teen谷 # 16</v>
      </c>
      <c r="H63" s="657" t="s">
        <v>332</v>
      </c>
      <c r="I63" s="502"/>
    </row>
    <row r="64" spans="1:9" s="386" customFormat="1" ht="17" customHeight="1" thickBot="1">
      <c r="A64" s="503">
        <v>1800</v>
      </c>
      <c r="B64" s="424" t="s">
        <v>263</v>
      </c>
      <c r="C64" s="425" t="str">
        <f>"# " &amp; VALUE(RIGHT(B64,2)+1)</f>
        <v># 21</v>
      </c>
      <c r="D64" s="425" t="str">
        <f>"# " &amp; VALUE(RIGHT(C64,2)+1)</f>
        <v># 22</v>
      </c>
      <c r="E64" s="425" t="str">
        <f>"# " &amp; VALUE(RIGHT(D64,2)+1)</f>
        <v># 23</v>
      </c>
      <c r="F64" s="456" t="str">
        <f>"# " &amp; VALUE(RIGHT(E64,2)+1)</f>
        <v># 24</v>
      </c>
      <c r="G64" s="396"/>
      <c r="H64" s="654"/>
      <c r="I64" s="506">
        <v>1800</v>
      </c>
    </row>
    <row r="65" spans="1:9" ht="17" customHeight="1">
      <c r="A65" s="501"/>
      <c r="B65" s="424"/>
      <c r="C65" s="425"/>
      <c r="D65" s="425"/>
      <c r="E65" s="425"/>
      <c r="F65" s="456"/>
      <c r="G65" s="617" t="s">
        <v>73</v>
      </c>
      <c r="H65" s="638"/>
      <c r="I65" s="405"/>
    </row>
    <row r="66" spans="1:9" ht="17" customHeight="1" thickBot="1">
      <c r="A66" s="509">
        <v>30</v>
      </c>
      <c r="B66" s="535"/>
      <c r="C66" s="407"/>
      <c r="D66" s="407"/>
      <c r="E66" s="407"/>
      <c r="F66" s="536"/>
      <c r="G66" s="406" t="str">
        <f>D55</f>
        <v># 25</v>
      </c>
      <c r="H66" s="537" t="str">
        <f>"# " &amp; VALUE(RIGHT(G66,2)+1)</f>
        <v># 26</v>
      </c>
      <c r="I66" s="399">
        <v>30</v>
      </c>
    </row>
    <row r="67" spans="1:9" ht="17" customHeight="1">
      <c r="A67" s="538"/>
      <c r="B67" s="629" t="s">
        <v>209</v>
      </c>
      <c r="C67" s="630"/>
      <c r="D67" s="630"/>
      <c r="E67" s="630"/>
      <c r="F67" s="631"/>
      <c r="G67" s="622" t="s">
        <v>210</v>
      </c>
      <c r="H67" s="623"/>
      <c r="I67" s="405"/>
    </row>
    <row r="68" spans="1:9" s="386" customFormat="1" ht="12.65" customHeight="1" thickBot="1">
      <c r="A68" s="539">
        <v>1900</v>
      </c>
      <c r="B68" s="632"/>
      <c r="C68" s="633"/>
      <c r="D68" s="633"/>
      <c r="E68" s="633"/>
      <c r="F68" s="634"/>
      <c r="G68" s="266"/>
      <c r="H68" s="267"/>
      <c r="I68" s="540">
        <v>1900</v>
      </c>
    </row>
    <row r="69" spans="1:9" s="386" customFormat="1" ht="17" customHeight="1">
      <c r="A69" s="541"/>
      <c r="B69" s="632"/>
      <c r="C69" s="633"/>
      <c r="D69" s="633"/>
      <c r="E69" s="633"/>
      <c r="F69" s="634"/>
      <c r="G69" s="268" t="s">
        <v>60</v>
      </c>
      <c r="H69" s="269" t="s">
        <v>61</v>
      </c>
      <c r="I69" s="508"/>
    </row>
    <row r="70" spans="1:9" s="386" customFormat="1" ht="17" customHeight="1" thickBot="1">
      <c r="A70" s="541"/>
      <c r="B70" s="635"/>
      <c r="C70" s="636"/>
      <c r="D70" s="636"/>
      <c r="E70" s="636"/>
      <c r="F70" s="637"/>
      <c r="G70" s="264" t="s">
        <v>264</v>
      </c>
      <c r="H70" s="270" t="s">
        <v>265</v>
      </c>
      <c r="I70" s="542"/>
    </row>
    <row r="71" spans="1:9" s="386" customFormat="1" ht="17" customHeight="1" thickBot="1">
      <c r="A71" s="409">
        <v>30</v>
      </c>
      <c r="B71" s="624" t="s">
        <v>36</v>
      </c>
      <c r="C71" s="625"/>
      <c r="D71" s="625"/>
      <c r="E71" s="625"/>
      <c r="F71" s="626"/>
      <c r="G71" s="271" t="s">
        <v>55</v>
      </c>
      <c r="H71" s="271" t="s">
        <v>56</v>
      </c>
      <c r="I71" s="502">
        <v>30</v>
      </c>
    </row>
    <row r="72" spans="1:9" s="386" customFormat="1" ht="17" customHeight="1">
      <c r="A72" s="409"/>
      <c r="B72" s="272">
        <v>800653411</v>
      </c>
      <c r="C72" s="273"/>
      <c r="D72" s="274" t="s">
        <v>178</v>
      </c>
      <c r="E72" s="274"/>
      <c r="F72" s="275">
        <v>1935</v>
      </c>
      <c r="G72" s="276"/>
      <c r="H72" s="276">
        <v>1935</v>
      </c>
      <c r="I72" s="502"/>
    </row>
    <row r="73" spans="1:9" ht="17" customHeight="1">
      <c r="A73" s="545"/>
      <c r="B73" s="277" t="s">
        <v>59</v>
      </c>
      <c r="C73" s="278"/>
      <c r="D73" s="279"/>
      <c r="E73" s="278" t="s">
        <v>170</v>
      </c>
      <c r="F73" s="279"/>
      <c r="G73" s="278"/>
      <c r="H73" s="248"/>
      <c r="I73" s="546"/>
    </row>
    <row r="74" spans="1:9" ht="17" customHeight="1">
      <c r="A74" s="541"/>
      <c r="B74" s="263" t="s">
        <v>266</v>
      </c>
      <c r="C74" s="257" t="str">
        <f t="shared" ref="C74:H74" si="8">"# " &amp; VALUE(RIGHT(B74,3)+1)</f>
        <v># 111</v>
      </c>
      <c r="D74" s="257" t="str">
        <f t="shared" si="8"/>
        <v># 112</v>
      </c>
      <c r="E74" s="257" t="str">
        <f t="shared" si="8"/>
        <v># 113</v>
      </c>
      <c r="F74" s="257" t="str">
        <f t="shared" si="8"/>
        <v># 114</v>
      </c>
      <c r="G74" s="257" t="str">
        <f t="shared" si="8"/>
        <v># 115</v>
      </c>
      <c r="H74" s="257" t="str">
        <f t="shared" si="8"/>
        <v># 116</v>
      </c>
      <c r="I74" s="542"/>
    </row>
    <row r="75" spans="1:9" s="386" customFormat="1" ht="17" customHeight="1" thickBot="1">
      <c r="A75" s="541">
        <v>2000</v>
      </c>
      <c r="B75" s="280"/>
      <c r="C75" s="259"/>
      <c r="D75" s="281"/>
      <c r="E75" s="259"/>
      <c r="F75" s="281"/>
      <c r="G75" s="259"/>
      <c r="H75" s="259"/>
      <c r="I75" s="506">
        <v>2000</v>
      </c>
    </row>
    <row r="76" spans="1:9" s="386" customFormat="1" ht="16.75" customHeight="1">
      <c r="A76" s="507"/>
      <c r="B76" s="277" t="s">
        <v>50</v>
      </c>
      <c r="C76" s="282" t="s">
        <v>22</v>
      </c>
      <c r="D76" s="283" t="s">
        <v>214</v>
      </c>
      <c r="E76" s="283"/>
      <c r="F76" s="279"/>
      <c r="G76" s="284" t="s">
        <v>267</v>
      </c>
      <c r="H76" s="285" t="s">
        <v>80</v>
      </c>
      <c r="I76" s="547"/>
    </row>
    <row r="77" spans="1:9" s="386" customFormat="1" ht="16.75" customHeight="1">
      <c r="A77" s="548"/>
      <c r="B77" s="260"/>
      <c r="C77" s="262"/>
      <c r="D77" s="261"/>
      <c r="E77" s="261"/>
      <c r="F77" s="262"/>
      <c r="G77" s="286" t="s">
        <v>268</v>
      </c>
      <c r="H77" s="287"/>
      <c r="I77" s="549"/>
    </row>
    <row r="78" spans="1:9" ht="17" customHeight="1">
      <c r="A78" s="501">
        <v>30</v>
      </c>
      <c r="B78" s="280" t="s">
        <v>269</v>
      </c>
      <c r="C78" s="259" t="str">
        <f>"# " &amp; VALUE(RIGHT(B78,4)+1)</f>
        <v># 2790</v>
      </c>
      <c r="D78" s="259" t="str">
        <f>"# " &amp; VALUE(RIGHT(C78,4)+1)</f>
        <v># 2791</v>
      </c>
      <c r="E78" s="259" t="str">
        <f>"# " &amp; VALUE(RIGHT(D78,4)+1)</f>
        <v># 2792</v>
      </c>
      <c r="F78" s="259" t="str">
        <f>"# " &amp; VALUE(RIGHT(E78,4)+1)</f>
        <v># 2793</v>
      </c>
      <c r="G78" s="288" t="s">
        <v>159</v>
      </c>
      <c r="H78" s="289"/>
      <c r="I78" s="521">
        <v>30</v>
      </c>
    </row>
    <row r="79" spans="1:9" ht="17" customHeight="1">
      <c r="A79" s="501"/>
      <c r="B79" s="290" t="s">
        <v>110</v>
      </c>
      <c r="C79" s="257"/>
      <c r="D79" s="257"/>
      <c r="E79" s="257"/>
      <c r="F79" s="257"/>
      <c r="G79" s="291" t="s">
        <v>91</v>
      </c>
      <c r="H79" s="289"/>
      <c r="I79" s="550"/>
    </row>
    <row r="80" spans="1:9" ht="17" customHeight="1">
      <c r="A80" s="501"/>
      <c r="B80" s="292"/>
      <c r="C80" s="257"/>
      <c r="D80" s="257"/>
      <c r="E80" s="257"/>
      <c r="F80" s="257"/>
      <c r="G80" s="293"/>
      <c r="H80" s="294" t="s">
        <v>270</v>
      </c>
      <c r="I80" s="502"/>
    </row>
    <row r="81" spans="1:14" s="386" customFormat="1" ht="17" customHeight="1" thickBot="1">
      <c r="A81" s="503">
        <v>2100</v>
      </c>
      <c r="B81" s="295"/>
      <c r="C81" s="264"/>
      <c r="D81" s="296" t="s">
        <v>109</v>
      </c>
      <c r="E81" s="264"/>
      <c r="F81" s="257"/>
      <c r="G81" s="293" t="s">
        <v>271</v>
      </c>
      <c r="H81" s="297" t="s">
        <v>66</v>
      </c>
      <c r="I81" s="506">
        <v>2100</v>
      </c>
    </row>
    <row r="82" spans="1:14" s="386" customFormat="1" ht="17" customHeight="1">
      <c r="A82" s="548"/>
      <c r="B82" s="292" t="s">
        <v>272</v>
      </c>
      <c r="C82" s="257" t="str">
        <f>"# " &amp; VALUE(RIGHT(B82,2)+1)</f>
        <v># 17</v>
      </c>
      <c r="D82" s="257" t="str">
        <f>"# " &amp; VALUE(RIGHT(C82,2)+1)</f>
        <v># 18</v>
      </c>
      <c r="E82" s="257" t="str">
        <f>"# " &amp; VALUE(RIGHT(D82,2)+1)</f>
        <v># 19</v>
      </c>
      <c r="F82" s="257" t="str">
        <f>"# " &amp; VALUE(RIGHT(E82,2)+1)</f>
        <v># 20</v>
      </c>
      <c r="G82" s="298" t="s">
        <v>92</v>
      </c>
      <c r="H82" s="297"/>
      <c r="I82" s="508"/>
    </row>
    <row r="83" spans="1:14" s="386" customFormat="1" ht="17" customHeight="1">
      <c r="A83" s="548"/>
      <c r="B83" s="292"/>
      <c r="C83" s="257"/>
      <c r="D83" s="257"/>
      <c r="E83" s="257"/>
      <c r="F83" s="257"/>
      <c r="G83" s="298"/>
      <c r="H83" s="297"/>
      <c r="I83" s="542"/>
    </row>
    <row r="84" spans="1:14" ht="17" customHeight="1">
      <c r="A84" s="509">
        <v>30</v>
      </c>
      <c r="B84" s="258"/>
      <c r="C84" s="259"/>
      <c r="D84" s="257"/>
      <c r="E84" s="259"/>
      <c r="F84" s="259"/>
      <c r="G84" s="298"/>
      <c r="H84" s="297"/>
      <c r="I84" s="521">
        <v>30</v>
      </c>
    </row>
    <row r="85" spans="1:14" ht="17" customHeight="1">
      <c r="A85" s="501"/>
      <c r="B85" s="256">
        <v>800662023</v>
      </c>
      <c r="C85" s="300"/>
      <c r="D85" s="300"/>
      <c r="E85" s="283"/>
      <c r="F85" s="301"/>
      <c r="G85" s="647" t="s">
        <v>333</v>
      </c>
      <c r="H85" s="297"/>
      <c r="I85" s="502"/>
    </row>
    <row r="86" spans="1:14" ht="17" customHeight="1">
      <c r="A86" s="501"/>
      <c r="B86" s="292"/>
      <c r="C86" s="248"/>
      <c r="D86" s="248"/>
      <c r="E86" s="261"/>
      <c r="F86" s="303"/>
      <c r="G86" s="658" t="s">
        <v>334</v>
      </c>
      <c r="H86" s="297"/>
      <c r="I86" s="502"/>
    </row>
    <row r="87" spans="1:14" s="386" customFormat="1" ht="17" customHeight="1" thickBot="1">
      <c r="A87" s="503">
        <v>2200</v>
      </c>
      <c r="B87" s="344"/>
      <c r="C87" s="287"/>
      <c r="D87" s="306" t="s">
        <v>192</v>
      </c>
      <c r="E87" s="305"/>
      <c r="F87" s="307"/>
      <c r="G87" s="658" t="s">
        <v>335</v>
      </c>
      <c r="H87" s="346">
        <v>2205</v>
      </c>
      <c r="I87" s="506">
        <v>2200</v>
      </c>
      <c r="M87" s="370"/>
      <c r="N87" s="370"/>
    </row>
    <row r="88" spans="1:14" s="386" customFormat="1" ht="17" customHeight="1">
      <c r="A88" s="548"/>
      <c r="B88" s="292" t="s">
        <v>90</v>
      </c>
      <c r="C88" s="257" t="str">
        <f>"# " &amp; VALUE(RIGHT(B88,2)+1)</f>
        <v># 6</v>
      </c>
      <c r="D88" s="257" t="str">
        <f>"# " &amp; VALUE(RIGHT(C88,2)+1)</f>
        <v># 7</v>
      </c>
      <c r="E88" s="257" t="str">
        <f>"# " &amp; VALUE(RIGHT(D88,2)+1)</f>
        <v># 8</v>
      </c>
      <c r="F88" s="309" t="str">
        <f>"# " &amp; VALUE(RIGHT(E88,2)+1)</f>
        <v># 9</v>
      </c>
      <c r="G88" s="648">
        <v>2210</v>
      </c>
      <c r="H88" s="347" t="s">
        <v>102</v>
      </c>
      <c r="I88" s="508"/>
    </row>
    <row r="89" spans="1:14" ht="17" customHeight="1">
      <c r="A89" s="509">
        <v>30</v>
      </c>
      <c r="B89" s="258"/>
      <c r="C89" s="312"/>
      <c r="D89" s="312"/>
      <c r="E89" s="312"/>
      <c r="F89" s="313"/>
      <c r="G89" s="302">
        <v>800659864</v>
      </c>
      <c r="H89" s="316" t="s">
        <v>273</v>
      </c>
      <c r="I89" s="521">
        <v>30</v>
      </c>
      <c r="M89" s="386"/>
    </row>
    <row r="90" spans="1:14" ht="17" customHeight="1">
      <c r="A90" s="533"/>
      <c r="B90" s="611">
        <v>800666713</v>
      </c>
      <c r="C90" s="610"/>
      <c r="D90" s="609"/>
      <c r="E90" s="608"/>
      <c r="F90" s="607"/>
      <c r="G90" s="298"/>
      <c r="H90" s="297" t="s">
        <v>103</v>
      </c>
      <c r="I90" s="502"/>
    </row>
    <row r="91" spans="1:14" ht="17" customHeight="1">
      <c r="A91" s="501"/>
      <c r="B91" s="606"/>
      <c r="C91" s="605"/>
      <c r="D91" s="604" t="s">
        <v>320</v>
      </c>
      <c r="E91" s="603"/>
      <c r="F91" s="602"/>
      <c r="G91" s="293" t="s">
        <v>274</v>
      </c>
      <c r="H91" s="297"/>
      <c r="I91" s="502"/>
    </row>
    <row r="92" spans="1:14" ht="17" customHeight="1">
      <c r="A92" s="501"/>
      <c r="B92" s="601" t="s">
        <v>326</v>
      </c>
      <c r="C92" s="603" t="s">
        <v>327</v>
      </c>
      <c r="D92" s="603" t="s">
        <v>328</v>
      </c>
      <c r="E92" s="603" t="s">
        <v>329</v>
      </c>
      <c r="F92" s="603" t="s">
        <v>330</v>
      </c>
      <c r="G92" s="319" t="s">
        <v>105</v>
      </c>
      <c r="H92" s="360">
        <v>2245</v>
      </c>
      <c r="I92" s="502"/>
    </row>
    <row r="93" spans="1:14" ht="17" customHeight="1" thickBot="1">
      <c r="A93" s="503">
        <v>2300</v>
      </c>
      <c r="B93" s="600"/>
      <c r="C93" s="599"/>
      <c r="D93" s="598"/>
      <c r="E93" s="598"/>
      <c r="F93" s="598"/>
      <c r="G93" s="321" t="s">
        <v>106</v>
      </c>
      <c r="H93" s="302" t="s">
        <v>81</v>
      </c>
      <c r="I93" s="506">
        <v>2300</v>
      </c>
    </row>
    <row r="94" spans="1:14" s="386" customFormat="1" ht="17" customHeight="1">
      <c r="A94" s="553"/>
      <c r="B94" s="260" t="s">
        <v>64</v>
      </c>
      <c r="C94" s="322"/>
      <c r="D94" s="323" t="s">
        <v>224</v>
      </c>
      <c r="E94" s="323"/>
      <c r="F94" s="257"/>
      <c r="G94" s="324" t="s">
        <v>275</v>
      </c>
      <c r="H94" s="345" t="s">
        <v>276</v>
      </c>
      <c r="I94" s="554"/>
    </row>
    <row r="95" spans="1:14" s="386" customFormat="1" ht="17" customHeight="1" thickBot="1">
      <c r="A95" s="553"/>
      <c r="B95" s="263" t="s">
        <v>277</v>
      </c>
      <c r="C95" s="257" t="str">
        <f>"# " &amp; VALUE(RIGHT(B95,4)+1)</f>
        <v># 4000</v>
      </c>
      <c r="D95" s="257" t="str">
        <f>"# " &amp; VALUE(RIGHT(C95,4)+1)</f>
        <v># 4001</v>
      </c>
      <c r="E95" s="257" t="str">
        <f>"# " &amp; VALUE(RIGHT(D95,4)+1)</f>
        <v># 4002</v>
      </c>
      <c r="F95" s="257" t="str">
        <f>"# " &amp; VALUE(RIGHT(E95,4)+1)</f>
        <v># 4003</v>
      </c>
      <c r="G95" s="326" t="s">
        <v>107</v>
      </c>
      <c r="H95" s="298" t="s">
        <v>82</v>
      </c>
      <c r="I95" s="555"/>
    </row>
    <row r="96" spans="1:14" s="386" customFormat="1" ht="17" customHeight="1" thickBot="1">
      <c r="A96" s="556">
        <v>2315</v>
      </c>
      <c r="B96" s="263"/>
      <c r="C96" s="257"/>
      <c r="D96" s="257"/>
      <c r="E96" s="257"/>
      <c r="F96" s="328">
        <v>2315</v>
      </c>
      <c r="G96" s="329"/>
      <c r="H96" s="348"/>
      <c r="I96" s="557">
        <v>2315</v>
      </c>
    </row>
    <row r="97" spans="1:9" ht="17" customHeight="1" thickBot="1">
      <c r="A97" s="394">
        <v>30</v>
      </c>
      <c r="B97" s="331"/>
      <c r="C97" s="332"/>
      <c r="D97" s="332"/>
      <c r="E97" s="332"/>
      <c r="F97" s="332"/>
      <c r="G97" s="627" t="s">
        <v>228</v>
      </c>
      <c r="H97" s="628"/>
      <c r="I97" s="559">
        <v>30</v>
      </c>
    </row>
    <row r="98" spans="1:9" ht="17" customHeight="1">
      <c r="A98" s="400"/>
      <c r="B98" s="263"/>
      <c r="C98" s="333"/>
      <c r="D98" s="333" t="s">
        <v>37</v>
      </c>
      <c r="E98" s="261"/>
      <c r="F98" s="333"/>
      <c r="G98" s="560" t="s">
        <v>23</v>
      </c>
      <c r="H98" s="656" t="s">
        <v>336</v>
      </c>
      <c r="I98" s="405"/>
    </row>
    <row r="99" spans="1:9" ht="17" customHeight="1">
      <c r="A99" s="409"/>
      <c r="B99" s="263"/>
      <c r="C99" s="262"/>
      <c r="D99" s="262"/>
      <c r="E99" s="261"/>
      <c r="F99" s="262"/>
      <c r="G99" s="496" t="str">
        <f>G41</f>
        <v>周六聊Teen谷 # 16</v>
      </c>
      <c r="H99" s="659" t="s">
        <v>337</v>
      </c>
      <c r="I99" s="405"/>
    </row>
    <row r="100" spans="1:9" ht="17" customHeight="1" thickBot="1">
      <c r="A100" s="409"/>
      <c r="B100" s="263"/>
      <c r="C100" s="262"/>
      <c r="D100" s="262"/>
      <c r="E100" s="261"/>
      <c r="F100" s="322">
        <v>2350</v>
      </c>
      <c r="G100" s="426"/>
      <c r="H100" s="653" t="s">
        <v>338</v>
      </c>
      <c r="I100" s="405"/>
    </row>
    <row r="101" spans="1:9" s="386" customFormat="1" ht="17" customHeight="1" thickBot="1">
      <c r="A101" s="377" t="s">
        <v>9</v>
      </c>
      <c r="B101" s="624" t="s">
        <v>36</v>
      </c>
      <c r="C101" s="625"/>
      <c r="D101" s="625"/>
      <c r="E101" s="625"/>
      <c r="F101" s="626"/>
      <c r="G101" s="438"/>
      <c r="H101" s="652"/>
      <c r="I101" s="408" t="s">
        <v>9</v>
      </c>
    </row>
    <row r="102" spans="1:9" ht="17" customHeight="1">
      <c r="A102" s="387"/>
      <c r="B102" s="562" t="s">
        <v>17</v>
      </c>
      <c r="C102" s="558"/>
      <c r="D102" s="558"/>
      <c r="E102" s="558"/>
      <c r="F102" s="425"/>
      <c r="G102" s="563" t="s">
        <v>23</v>
      </c>
      <c r="H102" s="561" t="s">
        <v>20</v>
      </c>
      <c r="I102" s="445"/>
    </row>
    <row r="103" spans="1:9" ht="17" customHeight="1">
      <c r="A103" s="409"/>
      <c r="B103" s="531"/>
      <c r="C103" s="531"/>
      <c r="D103" s="531" t="s">
        <v>39</v>
      </c>
      <c r="E103" s="531"/>
      <c r="F103" s="534"/>
      <c r="G103" s="564" t="str">
        <f>G70</f>
        <v>新聞透視 # 17</v>
      </c>
      <c r="H103" s="465" t="str">
        <f>H35</f>
        <v>新聞掏寶 # 299</v>
      </c>
      <c r="I103" s="502"/>
    </row>
    <row r="104" spans="1:9" ht="17" customHeight="1">
      <c r="A104" s="394">
        <v>30</v>
      </c>
      <c r="B104" s="437" t="str">
        <f>B61</f>
        <v># 2116</v>
      </c>
      <c r="C104" s="425" t="str">
        <f>C61</f>
        <v># 2117</v>
      </c>
      <c r="D104" s="425" t="str">
        <f>D61</f>
        <v># 2118</v>
      </c>
      <c r="E104" s="437" t="str">
        <f>E61</f>
        <v># 2119</v>
      </c>
      <c r="F104" s="437" t="str">
        <f>F61</f>
        <v># 2120</v>
      </c>
      <c r="G104" s="565"/>
      <c r="H104" s="566"/>
      <c r="I104" s="521">
        <v>30</v>
      </c>
    </row>
    <row r="105" spans="1:9" ht="17" customHeight="1">
      <c r="A105" s="409"/>
      <c r="B105" s="486" t="s">
        <v>17</v>
      </c>
      <c r="C105" s="403"/>
      <c r="D105" s="403"/>
      <c r="E105" s="403"/>
      <c r="F105" s="403"/>
      <c r="G105" s="563" t="s">
        <v>23</v>
      </c>
      <c r="H105" s="561" t="s">
        <v>20</v>
      </c>
      <c r="I105" s="502"/>
    </row>
    <row r="106" spans="1:9" s="386" customFormat="1" ht="17" customHeight="1" thickBot="1">
      <c r="A106" s="377" t="s">
        <v>10</v>
      </c>
      <c r="B106" s="518"/>
      <c r="D106" s="419" t="s">
        <v>192</v>
      </c>
      <c r="E106" s="551"/>
      <c r="F106" s="552"/>
      <c r="G106" s="567" t="str">
        <f>G15</f>
        <v>美女廚房 Cooking Beauties (20 EPI)</v>
      </c>
      <c r="H106" s="568" t="str">
        <f>H15</f>
        <v>開心無敵獎門人 Super Trio Returns (18 EPI)</v>
      </c>
      <c r="I106" s="431" t="s">
        <v>10</v>
      </c>
    </row>
    <row r="107" spans="1:9" ht="17" customHeight="1">
      <c r="A107" s="485"/>
      <c r="B107" s="448" t="s">
        <v>90</v>
      </c>
      <c r="C107" s="425" t="str">
        <f>"# " &amp; VALUE(RIGHT(B107,2)+1)</f>
        <v># 6</v>
      </c>
      <c r="D107" s="425" t="str">
        <f>"# " &amp; VALUE(RIGHT(C107,2)+1)</f>
        <v># 7</v>
      </c>
      <c r="E107" s="425" t="str">
        <f>"# " &amp; VALUE(RIGHT(D107,2)+1)</f>
        <v># 8</v>
      </c>
      <c r="F107" s="456" t="str">
        <f>"# " &amp; VALUE(RIGHT(E107,2)+1)</f>
        <v># 9</v>
      </c>
      <c r="G107" s="569" t="str">
        <f>G16</f>
        <v># 4</v>
      </c>
      <c r="H107" s="570" t="str">
        <f>H16</f>
        <v># 4</v>
      </c>
      <c r="I107" s="416"/>
    </row>
    <row r="108" spans="1:9" ht="17" customHeight="1">
      <c r="A108" s="571">
        <v>30</v>
      </c>
      <c r="B108" s="395"/>
      <c r="C108" s="437"/>
      <c r="D108" s="437"/>
      <c r="E108" s="437"/>
      <c r="F108" s="437"/>
      <c r="G108" s="451"/>
      <c r="H108" s="572"/>
      <c r="I108" s="422">
        <v>30</v>
      </c>
    </row>
    <row r="109" spans="1:9" ht="17" customHeight="1">
      <c r="A109" s="494"/>
      <c r="B109" s="486" t="s">
        <v>17</v>
      </c>
      <c r="C109" s="425"/>
      <c r="D109" s="425"/>
      <c r="E109" s="425"/>
      <c r="F109" s="402"/>
      <c r="G109" s="524" t="s">
        <v>23</v>
      </c>
      <c r="H109" s="573" t="s">
        <v>23</v>
      </c>
      <c r="I109" s="427"/>
    </row>
    <row r="110" spans="1:9" s="386" customFormat="1" ht="17" customHeight="1" thickBot="1">
      <c r="A110" s="377" t="s">
        <v>11</v>
      </c>
      <c r="B110" s="414"/>
      <c r="C110" s="425"/>
      <c r="D110" s="425" t="str">
        <f>$D$81</f>
        <v>正義女神 Themis (25 EPI)</v>
      </c>
      <c r="E110" s="425"/>
      <c r="F110" s="425"/>
      <c r="G110" s="574" t="str">
        <f>G77</f>
        <v>退休有乜計 #3</v>
      </c>
      <c r="H110" s="448"/>
      <c r="I110" s="431" t="s">
        <v>11</v>
      </c>
    </row>
    <row r="111" spans="1:9" ht="17" customHeight="1">
      <c r="A111" s="485"/>
      <c r="B111" s="425" t="str">
        <f>B82</f>
        <v># 16</v>
      </c>
      <c r="C111" s="425" t="str">
        <f>"# " &amp; VALUE(RIGHT(B111,2)+1)</f>
        <v># 17</v>
      </c>
      <c r="D111" s="425" t="str">
        <f>"# " &amp; VALUE(RIGHT(C111,2)+1)</f>
        <v># 18</v>
      </c>
      <c r="E111" s="425" t="str">
        <f>"# " &amp; VALUE(RIGHT(D111,2)+1)</f>
        <v># 19</v>
      </c>
      <c r="F111" s="425" t="str">
        <f>"# " &amp; VALUE(RIGHT(E111,2)+1)</f>
        <v># 20</v>
      </c>
      <c r="G111" s="524" t="s">
        <v>23</v>
      </c>
      <c r="H111" s="448" t="str">
        <f>H80</f>
        <v>中年好聲音4 # 22</v>
      </c>
      <c r="I111" s="416"/>
    </row>
    <row r="112" spans="1:9" ht="17" customHeight="1">
      <c r="A112" s="439">
        <v>30</v>
      </c>
      <c r="B112" s="437"/>
      <c r="C112" s="437"/>
      <c r="D112" s="437"/>
      <c r="E112" s="437"/>
      <c r="F112" s="425"/>
      <c r="G112" s="426" t="str">
        <f>G81</f>
        <v>唱錢 #13</v>
      </c>
      <c r="H112" s="575"/>
      <c r="I112" s="422">
        <v>30</v>
      </c>
    </row>
    <row r="113" spans="1:9" ht="17" customHeight="1">
      <c r="A113" s="439"/>
      <c r="B113" s="543"/>
      <c r="C113" s="543"/>
      <c r="D113" s="514" t="s">
        <v>178</v>
      </c>
      <c r="E113" s="514"/>
      <c r="F113" s="544"/>
      <c r="G113" s="489"/>
      <c r="H113" s="576"/>
      <c r="I113" s="440"/>
    </row>
    <row r="114" spans="1:9" ht="17" customHeight="1">
      <c r="A114" s="494"/>
      <c r="B114" s="403" t="s">
        <v>17</v>
      </c>
      <c r="C114" s="577" t="str">
        <f>C76</f>
        <v xml:space="preserve"> </v>
      </c>
      <c r="D114" s="476" t="str">
        <f>D76</f>
        <v xml:space="preserve">愛．回家之開心速遞  Lo And Behold </v>
      </c>
      <c r="E114" s="577"/>
      <c r="F114" s="403"/>
      <c r="G114" s="489"/>
      <c r="H114" s="575"/>
      <c r="I114" s="427"/>
    </row>
    <row r="115" spans="1:9" s="386" customFormat="1" ht="17" customHeight="1" thickBot="1">
      <c r="A115" s="377" t="s">
        <v>12</v>
      </c>
      <c r="B115" s="437" t="str">
        <f t="shared" ref="B115:F115" si="9">B78</f>
        <v># 2789</v>
      </c>
      <c r="C115" s="437" t="str">
        <f t="shared" si="9"/>
        <v># 2790</v>
      </c>
      <c r="D115" s="425" t="str">
        <f t="shared" si="9"/>
        <v># 2791</v>
      </c>
      <c r="E115" s="425" t="str">
        <f t="shared" si="9"/>
        <v># 2792</v>
      </c>
      <c r="F115" s="437" t="str">
        <f t="shared" si="9"/>
        <v># 2793</v>
      </c>
      <c r="G115" s="578" t="s">
        <v>94</v>
      </c>
      <c r="H115" s="576"/>
      <c r="I115" s="431" t="s">
        <v>12</v>
      </c>
    </row>
    <row r="116" spans="1:9" ht="17" customHeight="1">
      <c r="A116" s="485"/>
      <c r="B116" s="403" t="s">
        <v>17</v>
      </c>
      <c r="C116" s="401"/>
      <c r="D116" s="401" t="s">
        <v>170</v>
      </c>
      <c r="E116" s="403"/>
      <c r="F116" s="465"/>
      <c r="G116" s="524" t="s">
        <v>23</v>
      </c>
      <c r="H116" s="575"/>
      <c r="I116" s="416"/>
    </row>
    <row r="117" spans="1:9" ht="17" customHeight="1">
      <c r="A117" s="571">
        <v>30</v>
      </c>
      <c r="B117" s="437" t="str">
        <f t="shared" ref="B117:F117" si="10">B74</f>
        <v># 110</v>
      </c>
      <c r="C117" s="437" t="str">
        <f t="shared" si="10"/>
        <v># 111</v>
      </c>
      <c r="D117" s="437" t="str">
        <f t="shared" si="10"/>
        <v># 112</v>
      </c>
      <c r="E117" s="437" t="str">
        <f t="shared" si="10"/>
        <v># 113</v>
      </c>
      <c r="F117" s="437" t="str">
        <f t="shared" si="10"/>
        <v># 114</v>
      </c>
      <c r="G117" s="579" t="s">
        <v>278</v>
      </c>
      <c r="H117" s="576"/>
      <c r="I117" s="422">
        <v>30</v>
      </c>
    </row>
    <row r="118" spans="1:9" ht="17" customHeight="1">
      <c r="A118" s="439"/>
      <c r="B118" s="403" t="s">
        <v>17</v>
      </c>
      <c r="C118" s="419"/>
      <c r="D118" s="465" t="str">
        <f>D91</f>
        <v>試真D Try It? Really? (10 EPI)</v>
      </c>
      <c r="E118" s="425"/>
      <c r="F118" s="464"/>
      <c r="G118" s="580" t="s">
        <v>170</v>
      </c>
      <c r="H118" s="580" t="s">
        <v>170</v>
      </c>
      <c r="I118" s="440"/>
    </row>
    <row r="119" spans="1:9" s="386" customFormat="1" ht="17" customHeight="1" thickBot="1">
      <c r="A119" s="377" t="s">
        <v>15</v>
      </c>
      <c r="B119" s="424" t="str">
        <f>B92</f>
        <v># 6</v>
      </c>
      <c r="C119" s="425" t="str">
        <f>"# " &amp; VALUE(RIGHT(B119,2)+1)</f>
        <v># 7</v>
      </c>
      <c r="D119" s="425" t="str">
        <f>"# " &amp; VALUE(RIGHT(C119,2)+1)</f>
        <v># 8</v>
      </c>
      <c r="E119" s="425" t="str">
        <f>"# " &amp; VALUE(RIGHT(D119,2)+1)</f>
        <v># 9</v>
      </c>
      <c r="F119" s="425" t="str">
        <f>"# " &amp; VALUE(RIGHT(E119,2)+1)</f>
        <v># 10</v>
      </c>
      <c r="G119" s="396" t="str">
        <f>G74</f>
        <v># 115</v>
      </c>
      <c r="H119" s="396" t="str">
        <f>H74</f>
        <v># 116</v>
      </c>
      <c r="I119" s="431" t="s">
        <v>15</v>
      </c>
    </row>
    <row r="120" spans="1:9" ht="17" customHeight="1">
      <c r="A120" s="485"/>
      <c r="B120" s="486" t="s">
        <v>17</v>
      </c>
      <c r="C120" s="402"/>
      <c r="D120" s="402"/>
      <c r="E120" s="402"/>
      <c r="F120" s="402"/>
      <c r="G120" s="524" t="s">
        <v>23</v>
      </c>
      <c r="H120" s="530" t="s">
        <v>20</v>
      </c>
      <c r="I120" s="488"/>
    </row>
    <row r="121" spans="1:9" ht="17" customHeight="1">
      <c r="A121" s="571">
        <v>30</v>
      </c>
      <c r="B121" s="419"/>
      <c r="C121" s="581"/>
      <c r="D121" s="531" t="s">
        <v>89</v>
      </c>
      <c r="E121" s="531"/>
      <c r="F121" s="531"/>
      <c r="G121" s="489" t="s">
        <v>274</v>
      </c>
      <c r="H121" s="481" t="s">
        <v>273</v>
      </c>
      <c r="I121" s="475">
        <v>30</v>
      </c>
    </row>
    <row r="122" spans="1:9" ht="17" customHeight="1">
      <c r="A122" s="439"/>
      <c r="B122" s="424" t="str">
        <f>B64</f>
        <v># 20</v>
      </c>
      <c r="C122" s="425" t="str">
        <f>C64</f>
        <v># 21</v>
      </c>
      <c r="D122" s="425" t="str">
        <f>D64</f>
        <v># 22</v>
      </c>
      <c r="E122" s="425" t="str">
        <f>E64</f>
        <v># 23</v>
      </c>
      <c r="F122" s="425" t="str">
        <f>F64</f>
        <v># 24</v>
      </c>
      <c r="G122" s="489"/>
      <c r="H122" s="530" t="s">
        <v>20</v>
      </c>
      <c r="I122" s="582"/>
    </row>
    <row r="123" spans="1:9" s="386" customFormat="1" ht="17" customHeight="1" thickBot="1">
      <c r="A123" s="377" t="s">
        <v>13</v>
      </c>
      <c r="B123" s="428"/>
      <c r="C123" s="437"/>
      <c r="D123" s="437"/>
      <c r="E123" s="437"/>
      <c r="F123" s="437"/>
      <c r="G123" s="457"/>
      <c r="H123" s="458" t="str">
        <f>H94</f>
        <v>美食新聞周報 # 66</v>
      </c>
      <c r="I123" s="408" t="s">
        <v>13</v>
      </c>
    </row>
    <row r="124" spans="1:9" ht="17" customHeight="1">
      <c r="A124" s="409"/>
      <c r="B124" s="583" t="s">
        <v>17</v>
      </c>
      <c r="C124" s="465"/>
      <c r="D124" s="465" t="s">
        <v>188</v>
      </c>
      <c r="E124" s="465"/>
      <c r="F124" s="425"/>
      <c r="G124" s="524" t="s">
        <v>23</v>
      </c>
      <c r="H124" s="361" t="s">
        <v>20</v>
      </c>
      <c r="I124" s="405"/>
    </row>
    <row r="125" spans="1:9" ht="17" customHeight="1">
      <c r="A125" s="409"/>
      <c r="B125" s="425" t="str">
        <f>B$42</f>
        <v># 1961</v>
      </c>
      <c r="C125" s="425" t="str">
        <f>C$42</f>
        <v># 1962</v>
      </c>
      <c r="D125" s="425" t="str">
        <f>D$42</f>
        <v># 1963</v>
      </c>
      <c r="E125" s="425" t="str">
        <f>E$42</f>
        <v># 1964</v>
      </c>
      <c r="F125" s="425" t="str">
        <f>F42</f>
        <v># 1965</v>
      </c>
      <c r="G125" s="426" t="str">
        <f>G70</f>
        <v>新聞透視 # 17</v>
      </c>
      <c r="H125" s="584"/>
      <c r="I125" s="405"/>
    </row>
    <row r="126" spans="1:9" ht="17" customHeight="1">
      <c r="A126" s="571" t="s">
        <v>2</v>
      </c>
      <c r="B126" s="395"/>
      <c r="C126" s="437"/>
      <c r="D126" s="437"/>
      <c r="E126" s="437"/>
      <c r="F126" s="585" t="s">
        <v>42</v>
      </c>
      <c r="H126" s="586" t="str">
        <f>H39</f>
        <v>流行經典50年 # 88</v>
      </c>
      <c r="I126" s="475" t="s">
        <v>2</v>
      </c>
    </row>
    <row r="127" spans="1:9" ht="17" customHeight="1">
      <c r="A127" s="439"/>
      <c r="B127" s="587" t="s">
        <v>38</v>
      </c>
      <c r="C127" s="425"/>
      <c r="D127" s="465" t="s">
        <v>230</v>
      </c>
      <c r="E127" s="425"/>
      <c r="F127" s="425"/>
      <c r="G127" s="524" t="s">
        <v>23</v>
      </c>
      <c r="H127" s="458"/>
      <c r="I127" s="473"/>
    </row>
    <row r="128" spans="1:9" ht="17" customHeight="1" thickBot="1">
      <c r="A128" s="588" t="s">
        <v>14</v>
      </c>
      <c r="B128" s="589" t="s">
        <v>208</v>
      </c>
      <c r="C128" s="590" t="str">
        <f>"# " &amp; VALUE(RIGHT(B128,2)+1)</f>
        <v># 16</v>
      </c>
      <c r="D128" s="590" t="str">
        <f>"# " &amp; VALUE(RIGHT(C128,2)+1)</f>
        <v># 17</v>
      </c>
      <c r="E128" s="590" t="str">
        <f>"# " &amp; VALUE(RIGHT(D128,2)+1)</f>
        <v># 18</v>
      </c>
      <c r="F128" s="590" t="str">
        <f>"# " &amp; VALUE(RIGHT(E128,2)+1)</f>
        <v># 19</v>
      </c>
      <c r="G128" s="591" t="str">
        <f>G41</f>
        <v>周六聊Teen谷 # 16</v>
      </c>
      <c r="H128" s="592"/>
      <c r="I128" s="593" t="s">
        <v>14</v>
      </c>
    </row>
    <row r="129" spans="1:9" ht="17" customHeight="1" thickTop="1">
      <c r="A129" s="594"/>
      <c r="B129" s="595" t="s">
        <v>279</v>
      </c>
      <c r="C129" s="372"/>
      <c r="D129" s="372"/>
      <c r="E129" s="372"/>
      <c r="F129" s="372"/>
      <c r="G129" s="372"/>
      <c r="H129" s="620">
        <f ca="1">TODAY()</f>
        <v>46134</v>
      </c>
      <c r="I129" s="621"/>
    </row>
    <row r="130" spans="1:9" ht="17" customHeight="1">
      <c r="B130" s="595"/>
    </row>
    <row r="131" spans="1:9" ht="17" customHeight="1"/>
    <row r="132" spans="1:9" ht="17" customHeight="1"/>
  </sheetData>
  <mergeCells count="16"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  <mergeCell ref="G18:H18"/>
    <mergeCell ref="C1:G1"/>
    <mergeCell ref="H2:I2"/>
    <mergeCell ref="E6:F6"/>
    <mergeCell ref="G11:H11"/>
    <mergeCell ref="B12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0581-8C80-4E49-949A-BA2987E8C010}">
  <dimension ref="A1:N132"/>
  <sheetViews>
    <sheetView tabSelected="1" zoomScale="70" zoomScaleNormal="70" workbookViewId="0">
      <pane ySplit="4" topLeftCell="A36" activePane="bottomLeft" state="frozen"/>
      <selection pane="bottomLeft" activeCell="C43" sqref="C43"/>
    </sheetView>
  </sheetViews>
  <sheetFormatPr defaultColWidth="9.453125" defaultRowHeight="15.5"/>
  <cols>
    <col min="1" max="1" width="7.6328125" style="596" customWidth="1"/>
    <col min="2" max="8" width="32.6328125" style="370" customWidth="1"/>
    <col min="9" max="9" width="7.6328125" style="597" customWidth="1"/>
    <col min="10" max="16384" width="9.453125" style="370"/>
  </cols>
  <sheetData>
    <row r="1" spans="1:9" ht="36" customHeight="1">
      <c r="A1" s="368"/>
      <c r="B1" s="369"/>
      <c r="C1" s="639" t="s">
        <v>280</v>
      </c>
      <c r="D1" s="639"/>
      <c r="E1" s="639"/>
      <c r="F1" s="639"/>
      <c r="G1" s="639"/>
      <c r="H1" s="369"/>
      <c r="I1" s="369"/>
    </row>
    <row r="2" spans="1:9" ht="17" customHeight="1" thickBot="1">
      <c r="A2" s="371" t="s">
        <v>281</v>
      </c>
      <c r="B2" s="372"/>
      <c r="C2" s="372"/>
      <c r="D2" s="367" t="s">
        <v>18</v>
      </c>
      <c r="E2" s="367"/>
      <c r="F2" s="373"/>
      <c r="G2" s="373"/>
      <c r="H2" s="640" t="s">
        <v>282</v>
      </c>
      <c r="I2" s="640"/>
    </row>
    <row r="3" spans="1:9" ht="17" customHeight="1" thickTop="1">
      <c r="A3" s="374" t="s">
        <v>19</v>
      </c>
      <c r="B3" s="375" t="s">
        <v>25</v>
      </c>
      <c r="C3" s="375" t="s">
        <v>26</v>
      </c>
      <c r="D3" s="375" t="s">
        <v>27</v>
      </c>
      <c r="E3" s="375" t="s">
        <v>169</v>
      </c>
      <c r="F3" s="375" t="s">
        <v>29</v>
      </c>
      <c r="G3" s="375" t="s">
        <v>30</v>
      </c>
      <c r="H3" s="375" t="s">
        <v>31</v>
      </c>
      <c r="I3" s="376" t="s">
        <v>19</v>
      </c>
    </row>
    <row r="4" spans="1:9" ht="17" customHeight="1" thickBot="1">
      <c r="A4" s="377"/>
      <c r="B4" s="378">
        <v>46139</v>
      </c>
      <c r="C4" s="378">
        <f t="shared" ref="C4:H4" si="0">SUM(B4+1)</f>
        <v>46140</v>
      </c>
      <c r="D4" s="379">
        <f t="shared" si="0"/>
        <v>46141</v>
      </c>
      <c r="E4" s="379">
        <f t="shared" si="0"/>
        <v>46142</v>
      </c>
      <c r="F4" s="379">
        <f t="shared" si="0"/>
        <v>46143</v>
      </c>
      <c r="G4" s="379">
        <f t="shared" si="0"/>
        <v>46144</v>
      </c>
      <c r="H4" s="379">
        <f t="shared" si="0"/>
        <v>46145</v>
      </c>
      <c r="I4" s="380"/>
    </row>
    <row r="5" spans="1:9" s="386" customFormat="1" ht="17" customHeight="1" thickBot="1">
      <c r="A5" s="381" t="s">
        <v>14</v>
      </c>
      <c r="B5" s="382"/>
      <c r="C5" s="383"/>
      <c r="D5" s="383"/>
      <c r="E5" s="383"/>
      <c r="F5" s="383"/>
      <c r="G5" s="383"/>
      <c r="H5" s="384"/>
      <c r="I5" s="385" t="s">
        <v>14</v>
      </c>
    </row>
    <row r="6" spans="1:9" ht="17" customHeight="1">
      <c r="A6" s="387"/>
      <c r="B6" s="388" t="s">
        <v>17</v>
      </c>
      <c r="C6" s="389" t="s">
        <v>17</v>
      </c>
      <c r="D6" s="390" t="str">
        <f t="shared" ref="D6:G7" si="1">C54</f>
        <v>魔法伽利略 When Science Meets Magic (8 EPI)</v>
      </c>
      <c r="E6" s="617" t="str">
        <f t="shared" si="1"/>
        <v>港生活．港享受 Dolce Vita 2021 (52 EPI)</v>
      </c>
      <c r="F6" s="618"/>
      <c r="G6" s="391" t="str">
        <f t="shared" si="1"/>
        <v xml:space="preserve">美食新聞報道 Gourmet Express </v>
      </c>
      <c r="H6" s="392" t="s">
        <v>17</v>
      </c>
      <c r="I6" s="393"/>
    </row>
    <row r="7" spans="1:9" ht="17" customHeight="1">
      <c r="A7" s="394">
        <v>30</v>
      </c>
      <c r="B7" s="395" t="str">
        <f>LEFT($H$63,5) &amp; " # " &amp; VALUE(RIGHT($H$63,2)-1)</f>
        <v>最強生命線 # 46</v>
      </c>
      <c r="C7" s="396" t="str">
        <f>B26</f>
        <v>新聞掏寶  # 299</v>
      </c>
      <c r="D7" s="397" t="str">
        <f t="shared" si="1"/>
        <v># 1</v>
      </c>
      <c r="E7" s="396" t="str">
        <f t="shared" si="1"/>
        <v># 27</v>
      </c>
      <c r="F7" s="396" t="str">
        <f t="shared" si="1"/>
        <v># 28</v>
      </c>
      <c r="G7" s="396" t="str">
        <f t="shared" si="1"/>
        <v># 179</v>
      </c>
      <c r="H7" s="398" t="str">
        <f>D57</f>
        <v>地球村民  #8</v>
      </c>
      <c r="I7" s="399">
        <v>30</v>
      </c>
    </row>
    <row r="8" spans="1:9" ht="17" customHeight="1">
      <c r="A8" s="400"/>
      <c r="B8" s="388" t="s">
        <v>17</v>
      </c>
      <c r="C8" s="401"/>
      <c r="D8" s="402"/>
      <c r="E8" s="401" t="s">
        <v>170</v>
      </c>
      <c r="F8" s="403"/>
      <c r="G8" s="401"/>
      <c r="H8" s="404"/>
      <c r="I8" s="405"/>
    </row>
    <row r="9" spans="1:9" s="386" customFormat="1" ht="17" customHeight="1" thickBot="1">
      <c r="A9" s="377" t="s">
        <v>0</v>
      </c>
      <c r="B9" s="406" t="s">
        <v>283</v>
      </c>
      <c r="C9" s="407" t="str">
        <f t="shared" ref="C9:H9" si="2">"# " &amp; VALUE(RIGHT(B9,3)+1)</f>
        <v># 117</v>
      </c>
      <c r="D9" s="407" t="str">
        <f t="shared" si="2"/>
        <v># 118</v>
      </c>
      <c r="E9" s="407" t="str">
        <f t="shared" si="2"/>
        <v># 119</v>
      </c>
      <c r="F9" s="407" t="str">
        <f t="shared" si="2"/>
        <v># 120</v>
      </c>
      <c r="G9" s="407" t="str">
        <f t="shared" si="2"/>
        <v># 121</v>
      </c>
      <c r="H9" s="407" t="str">
        <f t="shared" si="2"/>
        <v># 122</v>
      </c>
      <c r="I9" s="408" t="s">
        <v>0</v>
      </c>
    </row>
    <row r="10" spans="1:9" ht="17" customHeight="1">
      <c r="A10" s="409"/>
      <c r="B10" s="244"/>
      <c r="C10" s="245"/>
      <c r="D10" s="245"/>
      <c r="E10" s="245"/>
      <c r="F10" s="246"/>
      <c r="G10" s="244"/>
      <c r="H10" s="247"/>
      <c r="I10" s="393"/>
    </row>
    <row r="11" spans="1:9" ht="17" customHeight="1">
      <c r="A11" s="394">
        <v>30</v>
      </c>
      <c r="B11" s="248"/>
      <c r="C11" s="248"/>
      <c r="D11" s="248"/>
      <c r="E11" s="248"/>
      <c r="F11" s="248"/>
      <c r="G11" s="644" t="s">
        <v>32</v>
      </c>
      <c r="H11" s="645"/>
      <c r="I11" s="399">
        <v>30</v>
      </c>
    </row>
    <row r="12" spans="1:9" ht="17" customHeight="1">
      <c r="A12" s="410"/>
      <c r="B12" s="641" t="s">
        <v>172</v>
      </c>
      <c r="C12" s="642"/>
      <c r="D12" s="642"/>
      <c r="E12" s="642"/>
      <c r="F12" s="643"/>
      <c r="G12" s="249"/>
      <c r="H12" s="250"/>
      <c r="I12" s="405"/>
    </row>
    <row r="13" spans="1:9" s="386" customFormat="1" ht="17" customHeight="1" thickBot="1">
      <c r="A13" s="411" t="s">
        <v>1</v>
      </c>
      <c r="B13" s="251"/>
      <c r="C13" s="252"/>
      <c r="D13" s="252"/>
      <c r="E13" s="252"/>
      <c r="F13" s="253"/>
      <c r="G13" s="254"/>
      <c r="H13" s="255"/>
      <c r="I13" s="408" t="s">
        <v>1</v>
      </c>
    </row>
    <row r="14" spans="1:9" ht="17" customHeight="1">
      <c r="A14" s="412"/>
      <c r="B14" s="413">
        <v>800164256</v>
      </c>
      <c r="C14" s="413"/>
      <c r="D14" s="414"/>
      <c r="E14" s="413"/>
      <c r="F14" s="414"/>
      <c r="G14" s="415">
        <v>800534134</v>
      </c>
      <c r="H14" s="413">
        <v>800606592</v>
      </c>
      <c r="I14" s="416"/>
    </row>
    <row r="15" spans="1:9" ht="17" customHeight="1">
      <c r="A15" s="417" t="s">
        <v>2</v>
      </c>
      <c r="B15" s="418"/>
      <c r="C15" s="419"/>
      <c r="D15" s="419" t="s">
        <v>115</v>
      </c>
      <c r="F15" s="419"/>
      <c r="G15" s="420" t="s">
        <v>116</v>
      </c>
      <c r="H15" s="421" t="s">
        <v>117</v>
      </c>
      <c r="I15" s="422" t="s">
        <v>2</v>
      </c>
    </row>
    <row r="16" spans="1:9" ht="17" customHeight="1">
      <c r="A16" s="423"/>
      <c r="B16" s="424" t="s">
        <v>198</v>
      </c>
      <c r="C16" s="425" t="str">
        <f t="shared" ref="C16:F16" si="3">"# " &amp; VALUE(RIGHT(B16,2)+1)</f>
        <v># 15</v>
      </c>
      <c r="D16" s="425" t="str">
        <f t="shared" si="3"/>
        <v># 16</v>
      </c>
      <c r="E16" s="425" t="str">
        <f t="shared" si="3"/>
        <v># 17</v>
      </c>
      <c r="F16" s="425" t="str">
        <f t="shared" si="3"/>
        <v># 18</v>
      </c>
      <c r="G16" s="426" t="s">
        <v>90</v>
      </c>
      <c r="H16" s="426" t="s">
        <v>90</v>
      </c>
      <c r="I16" s="427"/>
    </row>
    <row r="17" spans="1:9" s="386" customFormat="1" ht="17" customHeight="1" thickBot="1">
      <c r="A17" s="411" t="s">
        <v>3</v>
      </c>
      <c r="B17" s="428" t="s">
        <v>24</v>
      </c>
      <c r="C17" s="429"/>
      <c r="D17" s="429"/>
      <c r="E17" s="429"/>
      <c r="F17" s="429"/>
      <c r="G17" s="430"/>
      <c r="H17" s="429"/>
      <c r="I17" s="431" t="s">
        <v>16</v>
      </c>
    </row>
    <row r="18" spans="1:9" s="386" customFormat="1" ht="17" customHeight="1">
      <c r="A18" s="411"/>
      <c r="B18" s="432" t="s">
        <v>17</v>
      </c>
      <c r="C18" s="403" t="str">
        <f>C76</f>
        <v xml:space="preserve"> </v>
      </c>
      <c r="D18" s="372" t="str">
        <f>D76</f>
        <v xml:space="preserve">愛．回家之開心速遞  Lo And Behold </v>
      </c>
      <c r="E18" s="403"/>
      <c r="F18" s="433"/>
      <c r="G18" s="615" t="s">
        <v>73</v>
      </c>
      <c r="H18" s="619"/>
      <c r="I18" s="435"/>
    </row>
    <row r="19" spans="1:9" ht="17" customHeight="1">
      <c r="A19" s="436" t="s">
        <v>2</v>
      </c>
      <c r="B19" s="437" t="s">
        <v>284</v>
      </c>
      <c r="C19" s="437" t="str">
        <f t="shared" ref="C19:F19" si="4">B78</f>
        <v># 2794</v>
      </c>
      <c r="D19" s="437" t="str">
        <f t="shared" si="4"/>
        <v># 2795</v>
      </c>
      <c r="E19" s="437" t="str">
        <f t="shared" si="4"/>
        <v># 2796</v>
      </c>
      <c r="F19" s="438" t="str">
        <f t="shared" si="4"/>
        <v># 2797</v>
      </c>
      <c r="G19" s="397" t="str">
        <f>D55</f>
        <v># 27</v>
      </c>
      <c r="H19" s="437" t="str">
        <f>"# " &amp; VALUE(RIGHT(G19,2)+1)</f>
        <v># 28</v>
      </c>
      <c r="I19" s="422" t="s">
        <v>2</v>
      </c>
    </row>
    <row r="20" spans="1:9" ht="17" customHeight="1">
      <c r="A20" s="439"/>
      <c r="B20" s="256" t="s">
        <v>58</v>
      </c>
      <c r="C20" s="257"/>
      <c r="D20" s="257"/>
      <c r="E20" s="257" t="s">
        <v>52</v>
      </c>
      <c r="F20" s="257"/>
      <c r="G20" s="257"/>
      <c r="H20" s="257"/>
      <c r="I20" s="440"/>
    </row>
    <row r="21" spans="1:9" s="386" customFormat="1" ht="17" customHeight="1" thickBot="1">
      <c r="A21" s="381" t="s">
        <v>4</v>
      </c>
      <c r="B21" s="258" t="s">
        <v>285</v>
      </c>
      <c r="C21" s="257" t="str">
        <f t="shared" ref="C21:H21" si="5">"# " &amp; VALUE(RIGHT(B21,4)+1)</f>
        <v># 1661</v>
      </c>
      <c r="D21" s="259" t="str">
        <f t="shared" si="5"/>
        <v># 1662</v>
      </c>
      <c r="E21" s="257" t="str">
        <f t="shared" si="5"/>
        <v># 1663</v>
      </c>
      <c r="F21" s="259" t="str">
        <f t="shared" si="5"/>
        <v># 1664</v>
      </c>
      <c r="G21" s="257" t="str">
        <f t="shared" si="5"/>
        <v># 1665</v>
      </c>
      <c r="H21" s="259" t="str">
        <f t="shared" si="5"/>
        <v># 1666</v>
      </c>
      <c r="I21" s="431" t="s">
        <v>4</v>
      </c>
    </row>
    <row r="22" spans="1:9" ht="17" customHeight="1">
      <c r="A22" s="441"/>
      <c r="B22" s="364" t="s">
        <v>242</v>
      </c>
      <c r="C22" s="402"/>
      <c r="D22" s="402" t="str">
        <f>D91</f>
        <v>試真D Try It? Really? (10 EPI)</v>
      </c>
      <c r="E22" s="403"/>
      <c r="F22" s="443"/>
      <c r="G22" s="432">
        <v>800568034</v>
      </c>
      <c r="H22" s="444"/>
      <c r="I22" s="445"/>
    </row>
    <row r="23" spans="1:9" ht="17" customHeight="1">
      <c r="A23" s="446" t="s">
        <v>2</v>
      </c>
      <c r="B23" s="395" t="s">
        <v>95</v>
      </c>
      <c r="C23" s="437" t="str">
        <f>B92</f>
        <v># 11</v>
      </c>
      <c r="D23" s="437" t="str">
        <f>"# " &amp; VALUE(RIGHT(C23,2)+1)</f>
        <v># 12</v>
      </c>
      <c r="E23" s="437" t="str">
        <f>"# " &amp; VALUE(RIGHT(D23,2)+1)</f>
        <v># 13</v>
      </c>
      <c r="F23" s="438" t="str">
        <f>"# " &amp; VALUE(RIGHT(E23,2)+1)</f>
        <v># 14</v>
      </c>
      <c r="G23" s="448"/>
      <c r="H23" s="449"/>
      <c r="I23" s="422" t="s">
        <v>2</v>
      </c>
    </row>
    <row r="24" spans="1:9" ht="17" customHeight="1">
      <c r="A24" s="450"/>
      <c r="B24" s="451" t="s">
        <v>17</v>
      </c>
      <c r="C24" s="452"/>
      <c r="D24" s="453" t="s">
        <v>178</v>
      </c>
      <c r="E24" s="453"/>
      <c r="F24" s="453"/>
      <c r="G24" s="448"/>
      <c r="H24" s="449"/>
      <c r="I24" s="440"/>
    </row>
    <row r="25" spans="1:9" ht="17" customHeight="1">
      <c r="A25" s="450"/>
      <c r="B25" s="454" t="s">
        <v>17</v>
      </c>
      <c r="C25" s="414" t="s">
        <v>17</v>
      </c>
      <c r="D25" s="455" t="s">
        <v>17</v>
      </c>
      <c r="E25" s="455" t="s">
        <v>17</v>
      </c>
      <c r="F25" s="455" t="s">
        <v>17</v>
      </c>
      <c r="G25" s="615" t="s">
        <v>98</v>
      </c>
      <c r="H25" s="646"/>
      <c r="I25" s="440"/>
    </row>
    <row r="26" spans="1:9" ht="17" customHeight="1">
      <c r="A26" s="450"/>
      <c r="B26" s="456" t="str">
        <f>LEFT($H$35,5) &amp; " # " &amp; VALUE(RIGHT($H$35,3)-1)</f>
        <v>新聞掏寶  # 299</v>
      </c>
      <c r="C26" s="456" t="str">
        <f>B57</f>
        <v>㇐個人去旅行 #4</v>
      </c>
      <c r="D26" s="457" t="s">
        <v>286</v>
      </c>
      <c r="E26" s="448" t="str">
        <f>D57</f>
        <v>地球村民  #8</v>
      </c>
      <c r="F26" s="434" t="s">
        <v>287</v>
      </c>
      <c r="G26" s="613" t="s">
        <v>99</v>
      </c>
      <c r="H26" s="614"/>
      <c r="I26" s="440"/>
    </row>
    <row r="27" spans="1:9" s="386" customFormat="1" ht="17" customHeight="1" thickBot="1">
      <c r="A27" s="459" t="s">
        <v>5</v>
      </c>
      <c r="B27" s="447"/>
      <c r="C27" s="426"/>
      <c r="D27" s="397"/>
      <c r="E27" s="397"/>
      <c r="F27" s="397"/>
      <c r="G27" s="448" t="s">
        <v>288</v>
      </c>
      <c r="H27" s="458" t="s">
        <v>289</v>
      </c>
      <c r="I27" s="435" t="s">
        <v>5</v>
      </c>
    </row>
    <row r="28" spans="1:9" ht="17" customHeight="1">
      <c r="A28" s="460"/>
      <c r="B28" s="414" t="s">
        <v>17</v>
      </c>
      <c r="C28" s="402"/>
      <c r="D28" s="402"/>
      <c r="E28" s="402"/>
      <c r="F28" s="461"/>
      <c r="G28" s="462"/>
      <c r="H28" s="449"/>
      <c r="I28" s="416"/>
    </row>
    <row r="29" spans="1:9" ht="17" customHeight="1">
      <c r="A29" s="463" t="s">
        <v>2</v>
      </c>
      <c r="B29" s="419"/>
      <c r="C29" s="464"/>
      <c r="D29" s="465" t="str">
        <f>D81</f>
        <v>正義女神 Themis (25 EPI)</v>
      </c>
      <c r="E29" s="466"/>
      <c r="F29" s="456"/>
      <c r="G29" s="467"/>
      <c r="H29" s="468"/>
      <c r="I29" s="422" t="s">
        <v>2</v>
      </c>
    </row>
    <row r="30" spans="1:9" ht="17" customHeight="1">
      <c r="A30" s="460"/>
      <c r="B30" s="425" t="s">
        <v>263</v>
      </c>
      <c r="C30" s="425" t="str">
        <f>"# " &amp; VALUE(RIGHT(C82,2)-1)</f>
        <v># 21</v>
      </c>
      <c r="D30" s="425" t="str">
        <f>"# " &amp; VALUE(RIGHT(D82,2)-1)</f>
        <v># 22</v>
      </c>
      <c r="E30" s="425" t="str">
        <f>"# " &amp; VALUE(RIGHT(E82,2)-1)</f>
        <v># 23</v>
      </c>
      <c r="F30" s="456" t="str">
        <f>"# " &amp; VALUE(RIGHT(F82,2)-1)</f>
        <v># 24</v>
      </c>
      <c r="G30" s="448"/>
      <c r="H30" s="449"/>
      <c r="I30" s="440"/>
    </row>
    <row r="31" spans="1:9" s="386" customFormat="1" ht="17" customHeight="1" thickBot="1">
      <c r="A31" s="469" t="s">
        <v>6</v>
      </c>
      <c r="B31" s="437"/>
      <c r="C31" s="437"/>
      <c r="D31" s="437"/>
      <c r="E31" s="437"/>
      <c r="F31" s="438"/>
      <c r="G31" s="451" t="s">
        <v>24</v>
      </c>
      <c r="H31" s="470"/>
      <c r="I31" s="431" t="s">
        <v>6</v>
      </c>
    </row>
    <row r="32" spans="1:9" ht="17" customHeight="1">
      <c r="A32" s="471"/>
      <c r="B32" s="414" t="s">
        <v>17</v>
      </c>
      <c r="C32" s="465"/>
      <c r="D32" s="401" t="s">
        <v>170</v>
      </c>
      <c r="E32" s="403"/>
      <c r="F32" s="403"/>
      <c r="G32" s="403"/>
      <c r="H32" s="472"/>
      <c r="I32" s="473"/>
    </row>
    <row r="33" spans="1:9" ht="17" customHeight="1">
      <c r="A33" s="474" t="s">
        <v>2</v>
      </c>
      <c r="B33" s="437" t="str">
        <f t="shared" ref="B33:H33" si="6">B9</f>
        <v># 116</v>
      </c>
      <c r="C33" s="437" t="str">
        <f t="shared" si="6"/>
        <v># 117</v>
      </c>
      <c r="D33" s="437" t="str">
        <f t="shared" si="6"/>
        <v># 118</v>
      </c>
      <c r="E33" s="437" t="str">
        <f t="shared" si="6"/>
        <v># 119</v>
      </c>
      <c r="F33" s="437" t="str">
        <f t="shared" si="6"/>
        <v># 120</v>
      </c>
      <c r="G33" s="437" t="str">
        <f t="shared" si="6"/>
        <v># 121</v>
      </c>
      <c r="H33" s="437" t="str">
        <f t="shared" si="6"/>
        <v># 122</v>
      </c>
      <c r="I33" s="475" t="s">
        <v>2</v>
      </c>
    </row>
    <row r="34" spans="1:9" ht="17" customHeight="1">
      <c r="A34" s="450"/>
      <c r="B34" s="476" t="s">
        <v>17</v>
      </c>
      <c r="C34" s="425"/>
      <c r="D34" s="425" t="s">
        <v>41</v>
      </c>
      <c r="E34" s="425"/>
      <c r="F34" s="425"/>
      <c r="G34" s="477" t="s">
        <v>20</v>
      </c>
      <c r="H34" s="478" t="s">
        <v>68</v>
      </c>
      <c r="I34" s="479"/>
    </row>
    <row r="35" spans="1:9" ht="17" customHeight="1">
      <c r="A35" s="450"/>
      <c r="B35" s="425" t="s">
        <v>290</v>
      </c>
      <c r="C35" s="425" t="str">
        <f>B61</f>
        <v># 2121</v>
      </c>
      <c r="D35" s="425" t="str">
        <f>C61</f>
        <v># 2122</v>
      </c>
      <c r="E35" s="425" t="str">
        <f>D61</f>
        <v># 2123</v>
      </c>
      <c r="F35" s="425" t="str">
        <f>E61</f>
        <v># 2124</v>
      </c>
      <c r="G35" s="480" t="s">
        <v>291</v>
      </c>
      <c r="H35" s="481" t="s">
        <v>292</v>
      </c>
      <c r="I35" s="479"/>
    </row>
    <row r="36" spans="1:9" s="386" customFormat="1" ht="17" customHeight="1" thickBot="1">
      <c r="A36" s="459" t="s">
        <v>7</v>
      </c>
      <c r="B36" s="437"/>
      <c r="C36" s="437"/>
      <c r="D36" s="437"/>
      <c r="E36" s="437"/>
      <c r="F36" s="482">
        <v>1255</v>
      </c>
      <c r="G36" s="483"/>
      <c r="H36" s="484" t="s">
        <v>69</v>
      </c>
      <c r="I36" s="380" t="s">
        <v>7</v>
      </c>
    </row>
    <row r="37" spans="1:9" ht="17" customHeight="1">
      <c r="A37" s="485"/>
      <c r="B37" s="486" t="s">
        <v>17</v>
      </c>
      <c r="C37" s="402"/>
      <c r="D37" s="402" t="s">
        <v>52</v>
      </c>
      <c r="E37" s="402"/>
      <c r="F37" s="461"/>
      <c r="G37" s="477" t="s">
        <v>20</v>
      </c>
      <c r="H37" s="487" t="s">
        <v>49</v>
      </c>
      <c r="I37" s="488"/>
    </row>
    <row r="38" spans="1:9" ht="17" customHeight="1">
      <c r="A38" s="439"/>
      <c r="B38" s="425" t="str">
        <f>B21</f>
        <v># 1660</v>
      </c>
      <c r="C38" s="425" t="str">
        <f>C21</f>
        <v># 1661</v>
      </c>
      <c r="D38" s="425" t="str">
        <f t="shared" ref="D38" si="7">"# " &amp; VALUE(RIGHT(C38,4)+1)</f>
        <v># 1662</v>
      </c>
      <c r="E38" s="425" t="str">
        <f>E21</f>
        <v># 1663</v>
      </c>
      <c r="F38" s="456" t="str">
        <f>F21</f>
        <v># 1664</v>
      </c>
      <c r="G38" s="489" t="s">
        <v>293</v>
      </c>
      <c r="I38" s="479"/>
    </row>
    <row r="39" spans="1:9" ht="17" customHeight="1">
      <c r="A39" s="417" t="s">
        <v>2</v>
      </c>
      <c r="B39" s="437"/>
      <c r="C39" s="437"/>
      <c r="D39" s="437"/>
      <c r="E39" s="437"/>
      <c r="F39" s="490">
        <v>1320</v>
      </c>
      <c r="G39" s="491" t="str">
        <f>C55</f>
        <v># 1</v>
      </c>
      <c r="H39" s="492" t="s">
        <v>294</v>
      </c>
      <c r="I39" s="493" t="s">
        <v>2</v>
      </c>
    </row>
    <row r="40" spans="1:9" ht="17" customHeight="1">
      <c r="A40" s="494"/>
      <c r="B40" s="260" t="s">
        <v>57</v>
      </c>
      <c r="C40" s="261"/>
      <c r="D40" s="248"/>
      <c r="E40" s="262"/>
      <c r="F40" s="262"/>
      <c r="G40" s="302" t="s">
        <v>65</v>
      </c>
      <c r="H40" s="495" t="s">
        <v>48</v>
      </c>
      <c r="I40" s="479"/>
    </row>
    <row r="41" spans="1:9" ht="17" customHeight="1" thickBot="1">
      <c r="A41" s="439"/>
      <c r="B41" s="263"/>
      <c r="C41" s="264"/>
      <c r="D41" s="264" t="s">
        <v>188</v>
      </c>
      <c r="E41" s="264"/>
      <c r="F41" s="257"/>
      <c r="G41" s="335" t="s">
        <v>295</v>
      </c>
      <c r="H41" s="495"/>
      <c r="I41" s="479"/>
    </row>
    <row r="42" spans="1:9" s="386" customFormat="1" ht="17" customHeight="1" thickBot="1">
      <c r="A42" s="497" t="s">
        <v>8</v>
      </c>
      <c r="B42" s="263" t="s">
        <v>296</v>
      </c>
      <c r="C42" s="257" t="str">
        <f>"# " &amp; VALUE(RIGHT(B42,4)+1)</f>
        <v># 1967</v>
      </c>
      <c r="D42" s="257" t="str">
        <f>"# " &amp; VALUE(RIGHT(C42,4)+1)</f>
        <v># 1968</v>
      </c>
      <c r="E42" s="257" t="str">
        <f>"# " &amp; VALUE(RIGHT(D42,4)+1)</f>
        <v># 1969</v>
      </c>
      <c r="F42" s="257" t="str">
        <f>"# " &amp; VALUE(RIGHT(E42,4)+1)</f>
        <v># 1970</v>
      </c>
      <c r="G42" s="288" t="s">
        <v>21</v>
      </c>
      <c r="H42" s="458"/>
      <c r="I42" s="380" t="s">
        <v>8</v>
      </c>
    </row>
    <row r="43" spans="1:9" ht="17" customHeight="1">
      <c r="A43" s="471"/>
      <c r="B43" s="257"/>
      <c r="C43" s="259"/>
      <c r="D43" s="257"/>
      <c r="E43" s="257"/>
      <c r="F43" s="265">
        <v>1405</v>
      </c>
      <c r="G43" s="477" t="s">
        <v>20</v>
      </c>
      <c r="H43" s="655"/>
      <c r="I43" s="416"/>
    </row>
    <row r="44" spans="1:9" ht="17" customHeight="1">
      <c r="A44" s="450"/>
      <c r="B44" s="486" t="s">
        <v>17</v>
      </c>
      <c r="C44" s="403"/>
      <c r="D44" s="403" t="str">
        <f>D76</f>
        <v xml:space="preserve">愛．回家之開心速遞  Lo And Behold </v>
      </c>
      <c r="E44" s="403"/>
      <c r="F44" s="403"/>
      <c r="G44" s="457"/>
      <c r="H44" s="657"/>
      <c r="I44" s="440"/>
    </row>
    <row r="45" spans="1:9" ht="17" customHeight="1">
      <c r="A45" s="499" t="s">
        <v>2</v>
      </c>
      <c r="B45" s="395" t="str">
        <f>B19</f>
        <v># 2793</v>
      </c>
      <c r="C45" s="425" t="str">
        <f>C19</f>
        <v># 2794</v>
      </c>
      <c r="D45" s="437" t="str">
        <f>C78</f>
        <v># 2795</v>
      </c>
      <c r="E45" s="437" t="str">
        <f>D78</f>
        <v># 2796</v>
      </c>
      <c r="F45" s="437" t="str">
        <f>E78</f>
        <v># 2797</v>
      </c>
      <c r="G45" s="426"/>
      <c r="H45" s="650"/>
      <c r="I45" s="422" t="s">
        <v>2</v>
      </c>
    </row>
    <row r="46" spans="1:9" ht="17" customHeight="1">
      <c r="A46" s="501"/>
      <c r="B46" s="486" t="s">
        <v>17</v>
      </c>
      <c r="C46" s="402"/>
      <c r="D46" s="402"/>
      <c r="E46" s="402"/>
      <c r="F46" s="461"/>
      <c r="G46" s="504"/>
      <c r="H46" s="649" t="s">
        <v>341</v>
      </c>
      <c r="I46" s="502"/>
    </row>
    <row r="47" spans="1:9" s="386" customFormat="1" ht="17" customHeight="1" thickBot="1">
      <c r="A47" s="503">
        <v>1500</v>
      </c>
      <c r="B47" s="424"/>
      <c r="C47" s="419"/>
      <c r="D47" s="419" t="s">
        <v>192</v>
      </c>
      <c r="F47" s="504"/>
      <c r="G47" s="504" t="s">
        <v>270</v>
      </c>
      <c r="H47" s="651" t="s">
        <v>342</v>
      </c>
      <c r="I47" s="506">
        <v>1500</v>
      </c>
    </row>
    <row r="48" spans="1:9" ht="17" customHeight="1">
      <c r="A48" s="507"/>
      <c r="B48" s="424" t="s">
        <v>88</v>
      </c>
      <c r="C48" s="425" t="str">
        <f>B88</f>
        <v># 10</v>
      </c>
      <c r="D48" s="425" t="str">
        <f>C88</f>
        <v># 11</v>
      </c>
      <c r="E48" s="425" t="str">
        <f>"# " &amp; VALUE(RIGHT(D48,2)+1)</f>
        <v># 12</v>
      </c>
      <c r="F48" s="456" t="str">
        <f>"# " &amp; VALUE(RIGHT(E48,2)+1)</f>
        <v># 13</v>
      </c>
      <c r="G48" s="511"/>
      <c r="H48" s="650" t="s">
        <v>343</v>
      </c>
      <c r="I48" s="508"/>
    </row>
    <row r="49" spans="1:9" ht="17" customHeight="1">
      <c r="A49" s="509">
        <v>30</v>
      </c>
      <c r="B49" s="510"/>
      <c r="C49" s="437"/>
      <c r="D49" s="437"/>
      <c r="E49" s="437"/>
      <c r="F49" s="438"/>
      <c r="G49" s="363"/>
      <c r="H49" s="657"/>
      <c r="I49" s="422" t="s">
        <v>2</v>
      </c>
    </row>
    <row r="50" spans="1:9" ht="17" customHeight="1">
      <c r="A50" s="501"/>
      <c r="B50" s="512" t="s">
        <v>17</v>
      </c>
      <c r="C50" s="513"/>
      <c r="D50" s="514" t="s">
        <v>178</v>
      </c>
      <c r="E50" s="453"/>
      <c r="F50" s="362"/>
      <c r="G50" s="511"/>
      <c r="H50" s="650"/>
      <c r="I50" s="440"/>
    </row>
    <row r="51" spans="1:9" ht="17" customHeight="1">
      <c r="A51" s="501"/>
      <c r="B51" s="364" t="s">
        <v>253</v>
      </c>
      <c r="C51" s="476"/>
      <c r="D51" s="515" t="str">
        <f>D22</f>
        <v>試真D Try It? Really? (10 EPI)</v>
      </c>
      <c r="E51" s="403"/>
      <c r="F51" s="443"/>
      <c r="G51" s="511"/>
      <c r="H51" s="649"/>
      <c r="I51" s="440"/>
    </row>
    <row r="52" spans="1:9" s="386" customFormat="1" ht="17" customHeight="1" thickBot="1">
      <c r="A52" s="503">
        <v>1600</v>
      </c>
      <c r="B52" s="395" t="str">
        <f>B23</f>
        <v># 10</v>
      </c>
      <c r="C52" s="437" t="str">
        <f>C23</f>
        <v># 11</v>
      </c>
      <c r="D52" s="437" t="str">
        <f>"# " &amp; VALUE(RIGHT(C52,2)+1)</f>
        <v># 12</v>
      </c>
      <c r="E52" s="437" t="str">
        <f>"# " &amp; VALUE(RIGHT(D52,2)+1)</f>
        <v># 13</v>
      </c>
      <c r="F52" s="438" t="str">
        <f>"# " &amp; VALUE(RIGHT(E52,2)+1)</f>
        <v># 14</v>
      </c>
      <c r="G52" s="511"/>
      <c r="H52" s="650"/>
      <c r="I52" s="506">
        <v>1600</v>
      </c>
    </row>
    <row r="53" spans="1:9" ht="17" customHeight="1">
      <c r="A53" s="441"/>
      <c r="B53" s="442" t="s">
        <v>70</v>
      </c>
      <c r="C53" s="455" t="s">
        <v>297</v>
      </c>
      <c r="D53" s="432" t="s">
        <v>74</v>
      </c>
      <c r="E53" s="454"/>
      <c r="F53" s="523" t="s">
        <v>254</v>
      </c>
      <c r="G53" s="477" t="s">
        <v>20</v>
      </c>
      <c r="H53" s="498" t="s">
        <v>23</v>
      </c>
      <c r="I53" s="445"/>
    </row>
    <row r="54" spans="1:9" ht="17" customHeight="1">
      <c r="A54" s="501"/>
      <c r="B54" s="517" t="s">
        <v>194</v>
      </c>
      <c r="C54" s="518" t="s">
        <v>298</v>
      </c>
      <c r="D54" s="615" t="s">
        <v>73</v>
      </c>
      <c r="E54" s="616"/>
      <c r="F54" s="552" t="s">
        <v>255</v>
      </c>
      <c r="G54" s="496" t="s">
        <v>273</v>
      </c>
      <c r="H54" s="519"/>
      <c r="I54" s="520"/>
    </row>
    <row r="55" spans="1:9" ht="16.75" customHeight="1">
      <c r="A55" s="509">
        <v>30</v>
      </c>
      <c r="B55" s="447" t="s">
        <v>272</v>
      </c>
      <c r="C55" s="397" t="s">
        <v>87</v>
      </c>
      <c r="D55" s="397" t="s">
        <v>193</v>
      </c>
      <c r="E55" s="438" t="str">
        <f>"# " &amp; VALUE(RIGHT(D55,2)+1)</f>
        <v># 28</v>
      </c>
      <c r="F55" s="396" t="s">
        <v>299</v>
      </c>
      <c r="G55" s="516"/>
      <c r="H55" s="504" t="str">
        <f>G81</f>
        <v>唱錢 #14</v>
      </c>
      <c r="I55" s="521">
        <v>30</v>
      </c>
    </row>
    <row r="56" spans="1:9" ht="17" customHeight="1">
      <c r="A56" s="501"/>
      <c r="B56" s="442" t="s">
        <v>128</v>
      </c>
      <c r="C56" s="522" t="s">
        <v>199</v>
      </c>
      <c r="D56" s="389" t="s">
        <v>84</v>
      </c>
      <c r="E56" s="523" t="s">
        <v>47</v>
      </c>
      <c r="F56" s="524" t="s">
        <v>67</v>
      </c>
      <c r="G56" s="477" t="s">
        <v>20</v>
      </c>
      <c r="H56" s="456"/>
      <c r="I56" s="502"/>
    </row>
    <row r="57" spans="1:9" ht="17" customHeight="1">
      <c r="A57" s="501"/>
      <c r="B57" s="525" t="s">
        <v>300</v>
      </c>
      <c r="C57" s="456" t="s">
        <v>201</v>
      </c>
      <c r="D57" s="489" t="s">
        <v>301</v>
      </c>
      <c r="E57" s="526" t="s">
        <v>302</v>
      </c>
      <c r="F57" s="527" t="s">
        <v>303</v>
      </c>
      <c r="G57" s="489" t="s">
        <v>304</v>
      </c>
      <c r="H57" s="456"/>
      <c r="I57" s="502"/>
    </row>
    <row r="58" spans="1:9" s="386" customFormat="1" ht="17" customHeight="1" thickBot="1">
      <c r="A58" s="503">
        <v>1700</v>
      </c>
      <c r="B58" s="528" t="s">
        <v>127</v>
      </c>
      <c r="C58" s="438" t="s">
        <v>174</v>
      </c>
      <c r="D58" s="483" t="s">
        <v>83</v>
      </c>
      <c r="E58" s="529" t="s">
        <v>46</v>
      </c>
      <c r="F58" s="396" t="s">
        <v>108</v>
      </c>
      <c r="G58" s="483"/>
      <c r="H58" s="456"/>
      <c r="I58" s="506">
        <v>1700</v>
      </c>
    </row>
    <row r="59" spans="1:9" ht="17" customHeight="1">
      <c r="A59" s="441"/>
      <c r="B59" s="403" t="s">
        <v>40</v>
      </c>
      <c r="C59" s="530"/>
      <c r="D59" s="414"/>
      <c r="E59" s="414"/>
      <c r="F59" s="414"/>
      <c r="G59" s="477" t="s">
        <v>20</v>
      </c>
      <c r="H59" s="498" t="s">
        <v>23</v>
      </c>
      <c r="I59" s="445"/>
    </row>
    <row r="60" spans="1:9" ht="17" customHeight="1">
      <c r="A60" s="501"/>
      <c r="B60" s="414"/>
      <c r="C60" s="425"/>
      <c r="D60" s="531" t="s">
        <v>39</v>
      </c>
      <c r="E60" s="372"/>
      <c r="F60" s="372"/>
      <c r="G60" s="489" t="s">
        <v>205</v>
      </c>
      <c r="H60" s="467" t="str">
        <f>H35</f>
        <v>新聞掏寶 # 300</v>
      </c>
      <c r="I60" s="502"/>
    </row>
    <row r="61" spans="1:9" ht="17" customHeight="1">
      <c r="A61" s="509">
        <v>30</v>
      </c>
      <c r="B61" s="437" t="s">
        <v>305</v>
      </c>
      <c r="C61" s="437" t="str">
        <f>"# " &amp; VALUE(RIGHT(B61,4)+1)</f>
        <v># 2122</v>
      </c>
      <c r="D61" s="437" t="str">
        <f>"# " &amp; VALUE(RIGHT(C61,4)+1)</f>
        <v># 2123</v>
      </c>
      <c r="E61" s="437" t="str">
        <f>"# " &amp; VALUE(RIGHT(D61,4)+1)</f>
        <v># 2124</v>
      </c>
      <c r="F61" s="437" t="str">
        <f>"# " &amp; VALUE(RIGHT(E61,4)+1)</f>
        <v># 2125</v>
      </c>
      <c r="G61" s="483" t="str">
        <f>C58</f>
        <v># 3</v>
      </c>
      <c r="H61" s="532"/>
      <c r="I61" s="521">
        <v>30</v>
      </c>
    </row>
    <row r="62" spans="1:9" ht="17" customHeight="1">
      <c r="A62" s="533"/>
      <c r="B62" s="486" t="s">
        <v>96</v>
      </c>
      <c r="C62" s="476"/>
      <c r="D62" s="476"/>
      <c r="E62" s="476"/>
      <c r="F62" s="454" t="s">
        <v>18</v>
      </c>
      <c r="G62" s="477" t="s">
        <v>20</v>
      </c>
      <c r="H62" s="655" t="s">
        <v>331</v>
      </c>
      <c r="I62" s="502"/>
    </row>
    <row r="63" spans="1:9" ht="17" customHeight="1">
      <c r="A63" s="501"/>
      <c r="B63" s="531"/>
      <c r="C63" s="531"/>
      <c r="D63" s="531" t="s">
        <v>89</v>
      </c>
      <c r="E63" s="531"/>
      <c r="F63" s="534"/>
      <c r="G63" s="489" t="str">
        <f>G41</f>
        <v>周六聊Teen谷 # 17</v>
      </c>
      <c r="H63" s="657" t="s">
        <v>339</v>
      </c>
      <c r="I63" s="502"/>
    </row>
    <row r="64" spans="1:9" s="386" customFormat="1" ht="17" customHeight="1" thickBot="1">
      <c r="A64" s="503">
        <v>1800</v>
      </c>
      <c r="B64" s="424" t="s">
        <v>256</v>
      </c>
      <c r="C64" s="425" t="str">
        <f>"# " &amp; VALUE(RIGHT(B64,2)+1)</f>
        <v># 26</v>
      </c>
      <c r="D64" s="425" t="str">
        <f>"# " &amp; VALUE(RIGHT(C64,2)+1)</f>
        <v># 27</v>
      </c>
      <c r="E64" s="425" t="str">
        <f>"# " &amp; VALUE(RIGHT(D64,2)+1)</f>
        <v># 28</v>
      </c>
      <c r="F64" s="456" t="str">
        <f>"# " &amp; VALUE(RIGHT(E64,2)+1)</f>
        <v># 29</v>
      </c>
      <c r="G64" s="396"/>
      <c r="H64" s="660"/>
      <c r="I64" s="506">
        <v>1800</v>
      </c>
    </row>
    <row r="65" spans="1:9" ht="17" customHeight="1">
      <c r="A65" s="501"/>
      <c r="B65" s="424"/>
      <c r="C65" s="425"/>
      <c r="D65" s="425"/>
      <c r="E65" s="425"/>
      <c r="F65" s="456"/>
      <c r="G65" s="617" t="s">
        <v>73</v>
      </c>
      <c r="H65" s="638"/>
      <c r="I65" s="405"/>
    </row>
    <row r="66" spans="1:9" ht="17" customHeight="1" thickBot="1">
      <c r="A66" s="509">
        <v>30</v>
      </c>
      <c r="B66" s="535"/>
      <c r="C66" s="407"/>
      <c r="D66" s="407"/>
      <c r="E66" s="407"/>
      <c r="F66" s="536"/>
      <c r="G66" s="406" t="str">
        <f>D55</f>
        <v># 27</v>
      </c>
      <c r="H66" s="537" t="str">
        <f>"# " &amp; VALUE(RIGHT(G66,2)+1)</f>
        <v># 28</v>
      </c>
      <c r="I66" s="399">
        <v>30</v>
      </c>
    </row>
    <row r="67" spans="1:9" ht="17" customHeight="1">
      <c r="A67" s="538"/>
      <c r="B67" s="629" t="s">
        <v>209</v>
      </c>
      <c r="C67" s="630"/>
      <c r="D67" s="630"/>
      <c r="E67" s="630"/>
      <c r="F67" s="631"/>
      <c r="G67" s="622" t="s">
        <v>210</v>
      </c>
      <c r="H67" s="623"/>
      <c r="I67" s="405"/>
    </row>
    <row r="68" spans="1:9" s="386" customFormat="1" ht="12.65" customHeight="1" thickBot="1">
      <c r="A68" s="539">
        <v>1900</v>
      </c>
      <c r="B68" s="632"/>
      <c r="C68" s="633"/>
      <c r="D68" s="633"/>
      <c r="E68" s="633"/>
      <c r="F68" s="634"/>
      <c r="G68" s="266"/>
      <c r="H68" s="267"/>
      <c r="I68" s="540">
        <v>1900</v>
      </c>
    </row>
    <row r="69" spans="1:9" s="386" customFormat="1" ht="17" customHeight="1">
      <c r="A69" s="541"/>
      <c r="B69" s="632"/>
      <c r="C69" s="633"/>
      <c r="D69" s="633"/>
      <c r="E69" s="633"/>
      <c r="F69" s="634"/>
      <c r="G69" s="268" t="s">
        <v>60</v>
      </c>
      <c r="H69" s="269" t="s">
        <v>61</v>
      </c>
      <c r="I69" s="508"/>
    </row>
    <row r="70" spans="1:9" s="386" customFormat="1" ht="17" customHeight="1" thickBot="1">
      <c r="A70" s="541"/>
      <c r="B70" s="635"/>
      <c r="C70" s="636"/>
      <c r="D70" s="636"/>
      <c r="E70" s="636"/>
      <c r="F70" s="637"/>
      <c r="G70" s="264" t="s">
        <v>306</v>
      </c>
      <c r="H70" s="270" t="s">
        <v>307</v>
      </c>
      <c r="I70" s="542"/>
    </row>
    <row r="71" spans="1:9" s="386" customFormat="1" ht="17" customHeight="1" thickBot="1">
      <c r="A71" s="409">
        <v>30</v>
      </c>
      <c r="B71" s="624" t="s">
        <v>36</v>
      </c>
      <c r="C71" s="625"/>
      <c r="D71" s="625"/>
      <c r="E71" s="625"/>
      <c r="F71" s="626"/>
      <c r="G71" s="271" t="s">
        <v>55</v>
      </c>
      <c r="H71" s="271" t="s">
        <v>56</v>
      </c>
      <c r="I71" s="502">
        <v>30</v>
      </c>
    </row>
    <row r="72" spans="1:9" s="386" customFormat="1" ht="17" customHeight="1">
      <c r="A72" s="409"/>
      <c r="B72" s="272">
        <v>800653411</v>
      </c>
      <c r="C72" s="273"/>
      <c r="D72" s="274" t="s">
        <v>178</v>
      </c>
      <c r="E72" s="274"/>
      <c r="F72" s="275">
        <v>1935</v>
      </c>
      <c r="G72" s="276"/>
      <c r="H72" s="276">
        <v>1935</v>
      </c>
      <c r="I72" s="502"/>
    </row>
    <row r="73" spans="1:9" ht="17" customHeight="1">
      <c r="A73" s="545"/>
      <c r="B73" s="277" t="s">
        <v>59</v>
      </c>
      <c r="C73" s="278"/>
      <c r="D73" s="279"/>
      <c r="E73" s="278" t="s">
        <v>170</v>
      </c>
      <c r="F73" s="279"/>
      <c r="G73" s="278"/>
      <c r="H73" s="248"/>
      <c r="I73" s="546"/>
    </row>
    <row r="74" spans="1:9" ht="17" customHeight="1">
      <c r="A74" s="541"/>
      <c r="B74" s="263" t="s">
        <v>308</v>
      </c>
      <c r="C74" s="257" t="str">
        <f t="shared" ref="C74:H74" si="8">"# " &amp; VALUE(RIGHT(B74,3)+1)</f>
        <v># 118</v>
      </c>
      <c r="D74" s="257" t="str">
        <f t="shared" si="8"/>
        <v># 119</v>
      </c>
      <c r="E74" s="257" t="str">
        <f t="shared" si="8"/>
        <v># 120</v>
      </c>
      <c r="F74" s="257" t="str">
        <f t="shared" si="8"/>
        <v># 121</v>
      </c>
      <c r="G74" s="257" t="str">
        <f t="shared" si="8"/>
        <v># 122</v>
      </c>
      <c r="H74" s="257" t="str">
        <f t="shared" si="8"/>
        <v># 123</v>
      </c>
      <c r="I74" s="542"/>
    </row>
    <row r="75" spans="1:9" s="386" customFormat="1" ht="17" customHeight="1" thickBot="1">
      <c r="A75" s="541">
        <v>2000</v>
      </c>
      <c r="B75" s="280"/>
      <c r="C75" s="259"/>
      <c r="D75" s="281"/>
      <c r="E75" s="259"/>
      <c r="F75" s="281"/>
      <c r="G75" s="259"/>
      <c r="H75" s="259"/>
      <c r="I75" s="506">
        <v>2000</v>
      </c>
    </row>
    <row r="76" spans="1:9" s="386" customFormat="1" ht="16.75" customHeight="1">
      <c r="A76" s="507"/>
      <c r="B76" s="277" t="s">
        <v>50</v>
      </c>
      <c r="C76" s="282" t="s">
        <v>22</v>
      </c>
      <c r="D76" s="283" t="s">
        <v>214</v>
      </c>
      <c r="E76" s="283"/>
      <c r="F76" s="279"/>
      <c r="G76" s="282" t="s">
        <v>267</v>
      </c>
      <c r="H76" s="311" t="s">
        <v>80</v>
      </c>
      <c r="I76" s="547"/>
    </row>
    <row r="77" spans="1:9" s="386" customFormat="1" ht="16.75" customHeight="1">
      <c r="A77" s="548"/>
      <c r="B77" s="260"/>
      <c r="C77" s="262"/>
      <c r="D77" s="261"/>
      <c r="E77" s="261"/>
      <c r="F77" s="262"/>
      <c r="G77" s="359" t="s">
        <v>309</v>
      </c>
      <c r="H77" s="358"/>
      <c r="I77" s="549"/>
    </row>
    <row r="78" spans="1:9" ht="17" customHeight="1">
      <c r="A78" s="501">
        <v>30</v>
      </c>
      <c r="B78" s="280" t="s">
        <v>310</v>
      </c>
      <c r="C78" s="259" t="str">
        <f>"# " &amp; VALUE(RIGHT(B78,4)+1)</f>
        <v># 2795</v>
      </c>
      <c r="D78" s="259" t="str">
        <f>"# " &amp; VALUE(RIGHT(C78,4)+1)</f>
        <v># 2796</v>
      </c>
      <c r="E78" s="259" t="str">
        <f>"# " &amp; VALUE(RIGHT(D78,4)+1)</f>
        <v># 2797</v>
      </c>
      <c r="F78" s="259" t="str">
        <f>"# " &amp; VALUE(RIGHT(E78,4)+1)</f>
        <v># 2798</v>
      </c>
      <c r="G78" s="258" t="s">
        <v>159</v>
      </c>
      <c r="H78" s="325"/>
      <c r="I78" s="521">
        <v>30</v>
      </c>
    </row>
    <row r="79" spans="1:9" ht="17" customHeight="1">
      <c r="A79" s="501"/>
      <c r="B79" s="290" t="s">
        <v>110</v>
      </c>
      <c r="C79" s="257"/>
      <c r="D79" s="257"/>
      <c r="E79" s="257"/>
      <c r="F79" s="257"/>
      <c r="G79" s="357" t="s">
        <v>91</v>
      </c>
      <c r="H79" s="325"/>
      <c r="I79" s="550"/>
    </row>
    <row r="80" spans="1:9" ht="17" customHeight="1">
      <c r="A80" s="501"/>
      <c r="B80" s="292"/>
      <c r="C80" s="257"/>
      <c r="D80" s="257"/>
      <c r="E80" s="257"/>
      <c r="F80" s="257"/>
      <c r="G80" s="356"/>
      <c r="H80" s="355" t="s">
        <v>311</v>
      </c>
      <c r="I80" s="502"/>
    </row>
    <row r="81" spans="1:14" s="386" customFormat="1" ht="17" customHeight="1" thickBot="1">
      <c r="A81" s="503">
        <v>2100</v>
      </c>
      <c r="B81" s="295"/>
      <c r="C81" s="264"/>
      <c r="D81" s="296" t="s">
        <v>109</v>
      </c>
      <c r="E81" s="264"/>
      <c r="F81" s="257"/>
      <c r="G81" s="356" t="s">
        <v>312</v>
      </c>
      <c r="H81" s="327" t="s">
        <v>66</v>
      </c>
      <c r="I81" s="506">
        <v>2100</v>
      </c>
    </row>
    <row r="82" spans="1:14" s="386" customFormat="1" ht="17" customHeight="1">
      <c r="A82" s="548"/>
      <c r="B82" s="292" t="s">
        <v>126</v>
      </c>
      <c r="C82" s="257" t="str">
        <f>"# " &amp; VALUE(RIGHT(B82,2)+1)</f>
        <v># 22</v>
      </c>
      <c r="D82" s="257" t="str">
        <f>"# " &amp; VALUE(RIGHT(C82,2)+1)</f>
        <v># 23</v>
      </c>
      <c r="E82" s="257" t="str">
        <f>"# " &amp; VALUE(RIGHT(D82,2)+1)</f>
        <v># 24</v>
      </c>
      <c r="F82" s="257" t="str">
        <f>"# " &amp; VALUE(RIGHT(E82,2)+1)</f>
        <v># 25</v>
      </c>
      <c r="G82" s="292" t="s">
        <v>92</v>
      </c>
      <c r="H82" s="327"/>
      <c r="I82" s="508"/>
    </row>
    <row r="83" spans="1:14" s="386" customFormat="1" ht="17" customHeight="1">
      <c r="A83" s="548"/>
      <c r="B83" s="292"/>
      <c r="C83" s="257"/>
      <c r="D83" s="257"/>
      <c r="E83" s="257"/>
      <c r="F83" s="257"/>
      <c r="G83" s="292"/>
      <c r="H83" s="327"/>
      <c r="I83" s="542"/>
    </row>
    <row r="84" spans="1:14" ht="17" customHeight="1">
      <c r="A84" s="509">
        <v>30</v>
      </c>
      <c r="B84" s="258"/>
      <c r="C84" s="259"/>
      <c r="D84" s="257"/>
      <c r="E84" s="259"/>
      <c r="F84" s="259"/>
      <c r="G84" s="292"/>
      <c r="H84" s="327"/>
      <c r="I84" s="521">
        <v>30</v>
      </c>
    </row>
    <row r="85" spans="1:14" ht="17" customHeight="1">
      <c r="A85" s="501"/>
      <c r="B85" s="256">
        <v>800662023</v>
      </c>
      <c r="C85" s="300"/>
      <c r="D85" s="300"/>
      <c r="E85" s="283"/>
      <c r="F85" s="301"/>
      <c r="G85" s="256" t="s">
        <v>78</v>
      </c>
      <c r="H85" s="327"/>
      <c r="I85" s="502"/>
    </row>
    <row r="86" spans="1:14" ht="17" customHeight="1">
      <c r="A86" s="501"/>
      <c r="B86" s="292"/>
      <c r="C86" s="248"/>
      <c r="D86" s="248"/>
      <c r="E86" s="261"/>
      <c r="F86" s="303"/>
      <c r="G86" s="292" t="s">
        <v>313</v>
      </c>
      <c r="H86" s="327"/>
      <c r="I86" s="502"/>
    </row>
    <row r="87" spans="1:14" s="386" customFormat="1" ht="17" customHeight="1" thickBot="1">
      <c r="A87" s="503">
        <v>2200</v>
      </c>
      <c r="B87" s="344"/>
      <c r="C87" s="287"/>
      <c r="D87" s="306" t="s">
        <v>192</v>
      </c>
      <c r="E87" s="305"/>
      <c r="F87" s="307"/>
      <c r="G87" s="292" t="s">
        <v>93</v>
      </c>
      <c r="H87" s="327"/>
      <c r="I87" s="506">
        <v>2200</v>
      </c>
      <c r="M87" s="370"/>
      <c r="N87" s="370"/>
    </row>
    <row r="88" spans="1:14" s="386" customFormat="1" ht="17" customHeight="1">
      <c r="A88" s="548"/>
      <c r="B88" s="292" t="s">
        <v>95</v>
      </c>
      <c r="C88" s="257" t="str">
        <f>"# " &amp; VALUE(RIGHT(B88,2)+1)</f>
        <v># 11</v>
      </c>
      <c r="D88" s="257" t="str">
        <f>"# " &amp; VALUE(RIGHT(C88,2)+1)</f>
        <v># 12</v>
      </c>
      <c r="E88" s="257" t="str">
        <f>"# " &amp; VALUE(RIGHT(D88,2)+1)</f>
        <v># 13</v>
      </c>
      <c r="F88" s="309" t="str">
        <f>"# " &amp; VALUE(RIGHT(E88,2)+1)</f>
        <v># 14</v>
      </c>
      <c r="G88" s="310">
        <v>2215</v>
      </c>
      <c r="H88" s="327"/>
      <c r="I88" s="508"/>
    </row>
    <row r="89" spans="1:14" ht="17" customHeight="1">
      <c r="A89" s="509">
        <v>30</v>
      </c>
      <c r="B89" s="258"/>
      <c r="C89" s="312"/>
      <c r="D89" s="312"/>
      <c r="E89" s="312"/>
      <c r="F89" s="313"/>
      <c r="G89" s="256" t="s">
        <v>81</v>
      </c>
      <c r="H89" s="354">
        <v>2235</v>
      </c>
      <c r="I89" s="521">
        <v>30</v>
      </c>
      <c r="M89" s="386"/>
    </row>
    <row r="90" spans="1:14" ht="17" customHeight="1">
      <c r="A90" s="533"/>
      <c r="B90" s="611">
        <v>800666713</v>
      </c>
      <c r="C90" s="610"/>
      <c r="D90" s="612"/>
      <c r="E90" s="608"/>
      <c r="F90" s="607"/>
      <c r="G90" s="345" t="s">
        <v>314</v>
      </c>
      <c r="H90" s="347" t="s">
        <v>102</v>
      </c>
      <c r="I90" s="502"/>
    </row>
    <row r="91" spans="1:14" ht="17" customHeight="1">
      <c r="A91" s="501"/>
      <c r="B91" s="606"/>
      <c r="C91" s="605"/>
      <c r="D91" s="604" t="s">
        <v>320</v>
      </c>
      <c r="E91" s="603"/>
      <c r="F91" s="602"/>
      <c r="G91" s="298" t="s">
        <v>82</v>
      </c>
      <c r="H91" s="297"/>
      <c r="I91" s="502"/>
    </row>
    <row r="92" spans="1:14" ht="17" customHeight="1">
      <c r="A92" s="501"/>
      <c r="B92" s="601" t="s">
        <v>125</v>
      </c>
      <c r="C92" s="603" t="str">
        <f>"# " &amp; VALUE(RIGHT(B92,2)+1)</f>
        <v># 12</v>
      </c>
      <c r="D92" s="603" t="str">
        <f>"# " &amp; VALUE(RIGHT(C92,2)+1)</f>
        <v># 13</v>
      </c>
      <c r="E92" s="603" t="str">
        <f>"# " &amp; VALUE(RIGHT(D92,2)+1)</f>
        <v># 14</v>
      </c>
      <c r="F92" s="603" t="str">
        <f>"# " &amp; VALUE(RIGHT(E92,2)+1)</f>
        <v># 15</v>
      </c>
      <c r="G92" s="348">
        <v>2245</v>
      </c>
      <c r="H92" s="316" t="s">
        <v>315</v>
      </c>
      <c r="I92" s="502"/>
    </row>
    <row r="93" spans="1:14" ht="17" customHeight="1" thickBot="1">
      <c r="A93" s="503">
        <v>2300</v>
      </c>
      <c r="B93" s="600"/>
      <c r="C93" s="599"/>
      <c r="D93" s="598"/>
      <c r="E93" s="598"/>
      <c r="F93" s="598"/>
      <c r="G93" s="349" t="s">
        <v>222</v>
      </c>
      <c r="H93" s="297" t="s">
        <v>103</v>
      </c>
      <c r="I93" s="506">
        <v>2300</v>
      </c>
    </row>
    <row r="94" spans="1:14" s="386" customFormat="1" ht="17" customHeight="1">
      <c r="A94" s="553"/>
      <c r="B94" s="260" t="s">
        <v>64</v>
      </c>
      <c r="C94" s="322"/>
      <c r="D94" s="323" t="s">
        <v>224</v>
      </c>
      <c r="E94" s="323"/>
      <c r="F94" s="257"/>
      <c r="G94" s="345" t="s">
        <v>316</v>
      </c>
      <c r="H94" s="297"/>
      <c r="I94" s="554"/>
    </row>
    <row r="95" spans="1:14" s="386" customFormat="1" ht="17" customHeight="1">
      <c r="A95" s="553"/>
      <c r="B95" s="263" t="s">
        <v>317</v>
      </c>
      <c r="C95" s="257" t="str">
        <f>"# " &amp; VALUE(RIGHT(B95,4)+1)</f>
        <v># 4005</v>
      </c>
      <c r="D95" s="257" t="str">
        <f>"# " &amp; VALUE(RIGHT(C95,4)+1)</f>
        <v># 4006</v>
      </c>
      <c r="E95" s="257" t="str">
        <f>"# " &amp; VALUE(RIGHT(D95,4)+1)</f>
        <v># 4007</v>
      </c>
      <c r="F95" s="257" t="str">
        <f>"# " &amp; VALUE(RIGHT(E95,4)+1)</f>
        <v># 4008</v>
      </c>
      <c r="G95" s="298" t="s">
        <v>227</v>
      </c>
      <c r="H95" s="297"/>
      <c r="I95" s="555"/>
    </row>
    <row r="96" spans="1:14" s="386" customFormat="1" ht="17" customHeight="1" thickBot="1">
      <c r="A96" s="556">
        <v>2315</v>
      </c>
      <c r="B96" s="263"/>
      <c r="C96" s="257"/>
      <c r="D96" s="257"/>
      <c r="E96" s="257"/>
      <c r="F96" s="328">
        <v>2315</v>
      </c>
      <c r="G96" s="329"/>
      <c r="H96" s="348"/>
      <c r="I96" s="557">
        <v>2315</v>
      </c>
    </row>
    <row r="97" spans="1:9" ht="17" customHeight="1" thickBot="1">
      <c r="A97" s="394">
        <v>30</v>
      </c>
      <c r="B97" s="331"/>
      <c r="C97" s="332"/>
      <c r="D97" s="332"/>
      <c r="E97" s="332"/>
      <c r="F97" s="332"/>
      <c r="G97" s="627" t="s">
        <v>228</v>
      </c>
      <c r="H97" s="628"/>
      <c r="I97" s="559">
        <v>30</v>
      </c>
    </row>
    <row r="98" spans="1:9" ht="17" customHeight="1">
      <c r="A98" s="400"/>
      <c r="B98" s="263"/>
      <c r="C98" s="333"/>
      <c r="D98" s="333" t="s">
        <v>37</v>
      </c>
      <c r="E98" s="261"/>
      <c r="F98" s="333"/>
      <c r="G98" s="560" t="s">
        <v>23</v>
      </c>
      <c r="H98" s="656" t="s">
        <v>336</v>
      </c>
      <c r="I98" s="405"/>
    </row>
    <row r="99" spans="1:9" ht="17" customHeight="1">
      <c r="A99" s="409"/>
      <c r="B99" s="263"/>
      <c r="C99" s="262"/>
      <c r="D99" s="262"/>
      <c r="E99" s="261"/>
      <c r="F99" s="262"/>
      <c r="G99" s="496" t="str">
        <f>G41</f>
        <v>周六聊Teen谷 # 17</v>
      </c>
      <c r="H99" s="659" t="s">
        <v>340</v>
      </c>
      <c r="I99" s="405"/>
    </row>
    <row r="100" spans="1:9" ht="17" customHeight="1" thickBot="1">
      <c r="A100" s="409"/>
      <c r="B100" s="263"/>
      <c r="C100" s="262"/>
      <c r="D100" s="262"/>
      <c r="E100" s="261"/>
      <c r="F100" s="322">
        <v>2350</v>
      </c>
      <c r="G100" s="426"/>
      <c r="H100" s="653" t="s">
        <v>338</v>
      </c>
      <c r="I100" s="405"/>
    </row>
    <row r="101" spans="1:9" s="386" customFormat="1" ht="17" customHeight="1" thickBot="1">
      <c r="A101" s="377" t="s">
        <v>9</v>
      </c>
      <c r="B101" s="624" t="s">
        <v>36</v>
      </c>
      <c r="C101" s="625"/>
      <c r="D101" s="625"/>
      <c r="E101" s="625"/>
      <c r="F101" s="626"/>
      <c r="G101" s="438"/>
      <c r="H101" s="652"/>
      <c r="I101" s="408" t="s">
        <v>9</v>
      </c>
    </row>
    <row r="102" spans="1:9" ht="17" customHeight="1">
      <c r="A102" s="387"/>
      <c r="B102" s="562" t="s">
        <v>17</v>
      </c>
      <c r="C102" s="558"/>
      <c r="D102" s="558"/>
      <c r="E102" s="558"/>
      <c r="F102" s="425"/>
      <c r="G102" s="563" t="s">
        <v>23</v>
      </c>
      <c r="H102" s="561" t="s">
        <v>20</v>
      </c>
      <c r="I102" s="445"/>
    </row>
    <row r="103" spans="1:9" ht="17" customHeight="1">
      <c r="A103" s="409"/>
      <c r="B103" s="531"/>
      <c r="C103" s="531"/>
      <c r="D103" s="531" t="s">
        <v>39</v>
      </c>
      <c r="E103" s="531"/>
      <c r="F103" s="534"/>
      <c r="G103" s="564" t="str">
        <f>G70</f>
        <v>新聞透視 # 18</v>
      </c>
      <c r="H103" s="465" t="str">
        <f>H35</f>
        <v>新聞掏寶 # 300</v>
      </c>
      <c r="I103" s="502"/>
    </row>
    <row r="104" spans="1:9" ht="17" customHeight="1">
      <c r="A104" s="394">
        <v>30</v>
      </c>
      <c r="B104" s="437" t="str">
        <f>B61</f>
        <v># 2121</v>
      </c>
      <c r="C104" s="425" t="str">
        <f>C61</f>
        <v># 2122</v>
      </c>
      <c r="D104" s="425" t="str">
        <f>D61</f>
        <v># 2123</v>
      </c>
      <c r="E104" s="437" t="str">
        <f>E61</f>
        <v># 2124</v>
      </c>
      <c r="F104" s="437" t="str">
        <f>F61</f>
        <v># 2125</v>
      </c>
      <c r="G104" s="565"/>
      <c r="H104" s="566"/>
      <c r="I104" s="521">
        <v>30</v>
      </c>
    </row>
    <row r="105" spans="1:9" ht="17" customHeight="1">
      <c r="A105" s="409"/>
      <c r="B105" s="486" t="s">
        <v>17</v>
      </c>
      <c r="C105" s="403"/>
      <c r="D105" s="403"/>
      <c r="E105" s="403"/>
      <c r="F105" s="403"/>
      <c r="G105" s="563" t="s">
        <v>23</v>
      </c>
      <c r="H105" s="561" t="s">
        <v>20</v>
      </c>
      <c r="I105" s="502"/>
    </row>
    <row r="106" spans="1:9" s="386" customFormat="1" ht="17" customHeight="1" thickBot="1">
      <c r="A106" s="377" t="s">
        <v>10</v>
      </c>
      <c r="B106" s="518"/>
      <c r="D106" s="419" t="s">
        <v>192</v>
      </c>
      <c r="E106" s="551"/>
      <c r="F106" s="552"/>
      <c r="G106" s="567" t="str">
        <f>G15</f>
        <v>美女廚房 Cooking Beauties (20 EPI)</v>
      </c>
      <c r="H106" s="568" t="str">
        <f>H15</f>
        <v>開心無敵獎門人 Super Trio Returns (18 EPI)</v>
      </c>
      <c r="I106" s="431" t="s">
        <v>10</v>
      </c>
    </row>
    <row r="107" spans="1:9" ht="17" customHeight="1">
      <c r="A107" s="485"/>
      <c r="B107" s="448" t="s">
        <v>95</v>
      </c>
      <c r="C107" s="425" t="str">
        <f>"# " &amp; VALUE(RIGHT(B107,2)+1)</f>
        <v># 11</v>
      </c>
      <c r="D107" s="425" t="str">
        <f>"# " &amp; VALUE(RIGHT(C107,2)+1)</f>
        <v># 12</v>
      </c>
      <c r="E107" s="425" t="str">
        <f>"# " &amp; VALUE(RIGHT(D107,2)+1)</f>
        <v># 13</v>
      </c>
      <c r="F107" s="456" t="str">
        <f>"# " &amp; VALUE(RIGHT(E107,2)+1)</f>
        <v># 14</v>
      </c>
      <c r="G107" s="569" t="str">
        <f>G16</f>
        <v># 5</v>
      </c>
      <c r="H107" s="570" t="str">
        <f>H16</f>
        <v># 5</v>
      </c>
      <c r="I107" s="416"/>
    </row>
    <row r="108" spans="1:9" ht="17" customHeight="1">
      <c r="A108" s="571">
        <v>30</v>
      </c>
      <c r="B108" s="395"/>
      <c r="C108" s="437"/>
      <c r="D108" s="437"/>
      <c r="E108" s="437"/>
      <c r="F108" s="437"/>
      <c r="G108" s="451"/>
      <c r="H108" s="572"/>
      <c r="I108" s="422">
        <v>30</v>
      </c>
    </row>
    <row r="109" spans="1:9" ht="17" customHeight="1">
      <c r="A109" s="494"/>
      <c r="B109" s="486" t="s">
        <v>17</v>
      </c>
      <c r="C109" s="425"/>
      <c r="D109" s="425"/>
      <c r="E109" s="425"/>
      <c r="F109" s="402"/>
      <c r="G109" s="524" t="s">
        <v>23</v>
      </c>
      <c r="H109" s="573" t="s">
        <v>23</v>
      </c>
      <c r="I109" s="427"/>
    </row>
    <row r="110" spans="1:9" s="386" customFormat="1" ht="17" customHeight="1" thickBot="1">
      <c r="A110" s="377" t="s">
        <v>11</v>
      </c>
      <c r="B110" s="414"/>
      <c r="C110" s="425"/>
      <c r="D110" s="425" t="str">
        <f>$D$81</f>
        <v>正義女神 Themis (25 EPI)</v>
      </c>
      <c r="E110" s="425"/>
      <c r="F110" s="425"/>
      <c r="G110" s="574" t="str">
        <f>G77</f>
        <v>退休有乜計 #4</v>
      </c>
      <c r="H110" s="448"/>
      <c r="I110" s="431" t="s">
        <v>11</v>
      </c>
    </row>
    <row r="111" spans="1:9" ht="17" customHeight="1">
      <c r="A111" s="485"/>
      <c r="B111" s="425" t="str">
        <f>B82</f>
        <v># 21</v>
      </c>
      <c r="C111" s="425" t="str">
        <f>"# " &amp; VALUE(RIGHT(B111,2)+1)</f>
        <v># 22</v>
      </c>
      <c r="D111" s="425" t="str">
        <f>"# " &amp; VALUE(RIGHT(C111,2)+1)</f>
        <v># 23</v>
      </c>
      <c r="E111" s="425" t="str">
        <f>"# " &amp; VALUE(RIGHT(D111,2)+1)</f>
        <v># 24</v>
      </c>
      <c r="F111" s="425" t="str">
        <f>"# " &amp; VALUE(RIGHT(E111,2)+1)</f>
        <v># 25</v>
      </c>
      <c r="G111" s="524" t="s">
        <v>23</v>
      </c>
      <c r="H111" s="448" t="str">
        <f>H80</f>
        <v>中年好聲音4 # 23</v>
      </c>
      <c r="I111" s="416"/>
    </row>
    <row r="112" spans="1:9" ht="17" customHeight="1">
      <c r="A112" s="439">
        <v>30</v>
      </c>
      <c r="B112" s="437"/>
      <c r="C112" s="437"/>
      <c r="D112" s="437"/>
      <c r="E112" s="437"/>
      <c r="F112" s="425"/>
      <c r="G112" s="426" t="str">
        <f>G81</f>
        <v>唱錢 #14</v>
      </c>
      <c r="H112" s="575"/>
      <c r="I112" s="422">
        <v>30</v>
      </c>
    </row>
    <row r="113" spans="1:9" ht="17" customHeight="1">
      <c r="A113" s="439"/>
      <c r="B113" s="543"/>
      <c r="C113" s="543"/>
      <c r="D113" s="514" t="s">
        <v>178</v>
      </c>
      <c r="E113" s="514"/>
      <c r="F113" s="544"/>
      <c r="G113" s="489"/>
      <c r="H113" s="576"/>
      <c r="I113" s="440"/>
    </row>
    <row r="114" spans="1:9" ht="17" customHeight="1">
      <c r="A114" s="494"/>
      <c r="B114" s="403" t="s">
        <v>17</v>
      </c>
      <c r="C114" s="577" t="str">
        <f>C76</f>
        <v xml:space="preserve"> </v>
      </c>
      <c r="D114" s="476" t="str">
        <f>D76</f>
        <v xml:space="preserve">愛．回家之開心速遞  Lo And Behold </v>
      </c>
      <c r="E114" s="577"/>
      <c r="F114" s="403"/>
      <c r="G114" s="489"/>
      <c r="H114" s="575"/>
      <c r="I114" s="427"/>
    </row>
    <row r="115" spans="1:9" s="386" customFormat="1" ht="17" customHeight="1" thickBot="1">
      <c r="A115" s="377" t="s">
        <v>12</v>
      </c>
      <c r="B115" s="437" t="str">
        <f t="shared" ref="B115:F115" si="9">B78</f>
        <v># 2794</v>
      </c>
      <c r="C115" s="437" t="str">
        <f t="shared" si="9"/>
        <v># 2795</v>
      </c>
      <c r="D115" s="425" t="str">
        <f t="shared" si="9"/>
        <v># 2796</v>
      </c>
      <c r="E115" s="425" t="str">
        <f t="shared" si="9"/>
        <v># 2797</v>
      </c>
      <c r="F115" s="437" t="str">
        <f t="shared" si="9"/>
        <v># 2798</v>
      </c>
      <c r="G115" s="578" t="s">
        <v>94</v>
      </c>
      <c r="H115" s="576"/>
      <c r="I115" s="431" t="s">
        <v>12</v>
      </c>
    </row>
    <row r="116" spans="1:9" ht="17" customHeight="1">
      <c r="A116" s="485"/>
      <c r="B116" s="403" t="s">
        <v>17</v>
      </c>
      <c r="C116" s="401"/>
      <c r="D116" s="401" t="s">
        <v>170</v>
      </c>
      <c r="E116" s="403"/>
      <c r="F116" s="465"/>
      <c r="G116" s="524" t="s">
        <v>23</v>
      </c>
      <c r="H116" s="575"/>
      <c r="I116" s="416"/>
    </row>
    <row r="117" spans="1:9" ht="17" customHeight="1">
      <c r="A117" s="571">
        <v>30</v>
      </c>
      <c r="B117" s="437" t="str">
        <f t="shared" ref="B117:F117" si="10">B74</f>
        <v># 117</v>
      </c>
      <c r="C117" s="437" t="str">
        <f t="shared" si="10"/>
        <v># 118</v>
      </c>
      <c r="D117" s="437" t="str">
        <f t="shared" si="10"/>
        <v># 119</v>
      </c>
      <c r="E117" s="437" t="str">
        <f t="shared" si="10"/>
        <v># 120</v>
      </c>
      <c r="F117" s="437" t="str">
        <f t="shared" si="10"/>
        <v># 121</v>
      </c>
      <c r="G117" s="579" t="s">
        <v>318</v>
      </c>
      <c r="H117" s="575"/>
      <c r="I117" s="422">
        <v>30</v>
      </c>
    </row>
    <row r="118" spans="1:9" ht="17" customHeight="1">
      <c r="A118" s="439"/>
      <c r="B118" s="403" t="s">
        <v>17</v>
      </c>
      <c r="C118" s="419"/>
      <c r="D118" s="465" t="str">
        <f>D91</f>
        <v>試真D Try It? Really? (10 EPI)</v>
      </c>
      <c r="E118" s="425"/>
      <c r="F118" s="464"/>
      <c r="G118" s="580" t="s">
        <v>170</v>
      </c>
      <c r="H118" s="575"/>
      <c r="I118" s="440"/>
    </row>
    <row r="119" spans="1:9" s="386" customFormat="1" ht="17" customHeight="1" thickBot="1">
      <c r="A119" s="377" t="s">
        <v>15</v>
      </c>
      <c r="B119" s="424" t="str">
        <f>B92</f>
        <v># 11</v>
      </c>
      <c r="C119" s="425" t="str">
        <f>"# " &amp; VALUE(RIGHT(B119,2)+1)</f>
        <v># 12</v>
      </c>
      <c r="D119" s="425" t="str">
        <f>"# " &amp; VALUE(RIGHT(C119,2)+1)</f>
        <v># 13</v>
      </c>
      <c r="E119" s="425" t="str">
        <f>"# " &amp; VALUE(RIGHT(D119,2)+1)</f>
        <v># 14</v>
      </c>
      <c r="F119" s="425" t="str">
        <f>"# " &amp; VALUE(RIGHT(E119,2)+1)</f>
        <v># 15</v>
      </c>
      <c r="G119" s="396" t="str">
        <f>G74</f>
        <v># 122</v>
      </c>
      <c r="H119" s="576"/>
      <c r="I119" s="431" t="s">
        <v>15</v>
      </c>
    </row>
    <row r="120" spans="1:9" ht="17" customHeight="1">
      <c r="A120" s="485"/>
      <c r="B120" s="486" t="s">
        <v>17</v>
      </c>
      <c r="C120" s="402"/>
      <c r="D120" s="402"/>
      <c r="E120" s="402"/>
      <c r="F120" s="402"/>
      <c r="G120" s="524" t="s">
        <v>23</v>
      </c>
      <c r="H120" s="580" t="s">
        <v>170</v>
      </c>
      <c r="I120" s="488"/>
    </row>
    <row r="121" spans="1:9" ht="17" customHeight="1">
      <c r="A121" s="571">
        <v>30</v>
      </c>
      <c r="B121" s="419"/>
      <c r="C121" s="581"/>
      <c r="D121" s="531" t="s">
        <v>89</v>
      </c>
      <c r="E121" s="531"/>
      <c r="F121" s="531"/>
      <c r="G121" s="457" t="s">
        <v>314</v>
      </c>
      <c r="H121" s="396" t="str">
        <f>H74</f>
        <v># 123</v>
      </c>
      <c r="I121" s="475">
        <v>30</v>
      </c>
    </row>
    <row r="122" spans="1:9" ht="17" customHeight="1">
      <c r="A122" s="439"/>
      <c r="B122" s="424" t="str">
        <f>B64</f>
        <v># 25</v>
      </c>
      <c r="C122" s="425" t="str">
        <f>C64</f>
        <v># 26</v>
      </c>
      <c r="D122" s="425" t="str">
        <f>D64</f>
        <v># 27</v>
      </c>
      <c r="E122" s="425" t="str">
        <f>E64</f>
        <v># 28</v>
      </c>
      <c r="F122" s="425" t="str">
        <f>F64</f>
        <v># 29</v>
      </c>
      <c r="G122" s="524" t="s">
        <v>23</v>
      </c>
      <c r="H122" s="530" t="s">
        <v>20</v>
      </c>
      <c r="I122" s="582"/>
    </row>
    <row r="123" spans="1:9" s="386" customFormat="1" ht="17" customHeight="1" thickBot="1">
      <c r="A123" s="377" t="s">
        <v>13</v>
      </c>
      <c r="B123" s="428"/>
      <c r="C123" s="437"/>
      <c r="D123" s="437"/>
      <c r="E123" s="437"/>
      <c r="F123" s="437"/>
      <c r="G123" s="457" t="s">
        <v>316</v>
      </c>
      <c r="H123" s="481" t="s">
        <v>315</v>
      </c>
      <c r="I123" s="408" t="s">
        <v>13</v>
      </c>
    </row>
    <row r="124" spans="1:9" ht="17" customHeight="1">
      <c r="A124" s="409"/>
      <c r="B124" s="583" t="s">
        <v>17</v>
      </c>
      <c r="C124" s="465"/>
      <c r="D124" s="465" t="s">
        <v>188</v>
      </c>
      <c r="E124" s="465"/>
      <c r="F124" s="425"/>
      <c r="G124" s="524" t="s">
        <v>23</v>
      </c>
      <c r="H124" s="361" t="s">
        <v>20</v>
      </c>
      <c r="I124" s="405"/>
    </row>
    <row r="125" spans="1:9" ht="17" customHeight="1">
      <c r="A125" s="409"/>
      <c r="B125" s="425" t="str">
        <f>B$42</f>
        <v># 1966</v>
      </c>
      <c r="C125" s="425" t="str">
        <f>C$42</f>
        <v># 1967</v>
      </c>
      <c r="D125" s="425" t="str">
        <f>D$42</f>
        <v># 1968</v>
      </c>
      <c r="E125" s="425" t="str">
        <f>E$42</f>
        <v># 1969</v>
      </c>
      <c r="F125" s="425" t="str">
        <f>F42</f>
        <v># 1970</v>
      </c>
      <c r="G125" s="426" t="str">
        <f>G70</f>
        <v>新聞透視 # 18</v>
      </c>
      <c r="H125" s="584"/>
      <c r="I125" s="405"/>
    </row>
    <row r="126" spans="1:9" ht="17" customHeight="1">
      <c r="A126" s="571" t="s">
        <v>2</v>
      </c>
      <c r="B126" s="395"/>
      <c r="C126" s="437"/>
      <c r="D126" s="437"/>
      <c r="E126" s="437"/>
      <c r="F126" s="585" t="s">
        <v>42</v>
      </c>
      <c r="H126" s="586" t="str">
        <f>H39</f>
        <v>流行經典50年 # 89</v>
      </c>
      <c r="I126" s="475" t="s">
        <v>2</v>
      </c>
    </row>
    <row r="127" spans="1:9" ht="17" customHeight="1">
      <c r="A127" s="439"/>
      <c r="B127" s="587" t="s">
        <v>38</v>
      </c>
      <c r="C127" s="425"/>
      <c r="D127" s="465" t="s">
        <v>230</v>
      </c>
      <c r="E127" s="425"/>
      <c r="F127" s="425"/>
      <c r="G127" s="524" t="s">
        <v>23</v>
      </c>
      <c r="H127" s="458"/>
      <c r="I127" s="473"/>
    </row>
    <row r="128" spans="1:9" ht="17" customHeight="1" thickBot="1">
      <c r="A128" s="588" t="s">
        <v>14</v>
      </c>
      <c r="B128" s="589" t="s">
        <v>263</v>
      </c>
      <c r="C128" s="590" t="str">
        <f>"# " &amp; VALUE(RIGHT(B128,2)+1)</f>
        <v># 21</v>
      </c>
      <c r="D128" s="590" t="str">
        <f>"# " &amp; VALUE(RIGHT(C128,2)+1)</f>
        <v># 22</v>
      </c>
      <c r="E128" s="590" t="str">
        <f>"# " &amp; VALUE(RIGHT(D128,2)+1)</f>
        <v># 23</v>
      </c>
      <c r="F128" s="590" t="str">
        <f>"# " &amp; VALUE(RIGHT(E128,2)+1)</f>
        <v># 24</v>
      </c>
      <c r="G128" s="591" t="str">
        <f>G41</f>
        <v>周六聊Teen谷 # 17</v>
      </c>
      <c r="H128" s="592"/>
      <c r="I128" s="593" t="s">
        <v>14</v>
      </c>
    </row>
    <row r="129" spans="1:9" ht="17" customHeight="1" thickTop="1">
      <c r="A129" s="594"/>
      <c r="B129" s="595" t="s">
        <v>319</v>
      </c>
      <c r="C129" s="372"/>
      <c r="D129" s="372"/>
      <c r="E129" s="372"/>
      <c r="F129" s="372"/>
      <c r="G129" s="372"/>
      <c r="H129" s="620">
        <f ca="1">TODAY()</f>
        <v>46134</v>
      </c>
      <c r="I129" s="621"/>
    </row>
    <row r="130" spans="1:9" ht="17" customHeight="1">
      <c r="B130" s="595"/>
    </row>
    <row r="131" spans="1:9" ht="17" customHeight="1"/>
    <row r="132" spans="1:9" ht="17" customHeight="1"/>
  </sheetData>
  <mergeCells count="16"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  <mergeCell ref="G18:H18"/>
    <mergeCell ref="C1:G1"/>
    <mergeCell ref="H2:I2"/>
    <mergeCell ref="E6:F6"/>
    <mergeCell ref="G11:H11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2026-03-18T09:01:18Z</cp:lastPrinted>
  <dcterms:created xsi:type="dcterms:W3CDTF">2009-06-03T02:40:18Z</dcterms:created>
  <dcterms:modified xsi:type="dcterms:W3CDTF">2026-04-22T07:52:10Z</dcterms:modified>
</cp:coreProperties>
</file>